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codeName="ThisWorkbook" defaultThemeVersion="124226"/>
  <mc:AlternateContent xmlns:mc="http://schemas.openxmlformats.org/markup-compatibility/2006">
    <mc:Choice Requires="x15">
      <x15ac:absPath xmlns:x15ac="http://schemas.microsoft.com/office/spreadsheetml/2010/11/ac" url="https://laprevisora-my.sharepoint.com/personal/walter_merchan_previsora_gov_co/Documents/Documentos/Walter Merchán/Contratación/27  Programa Seguros/2026/"/>
    </mc:Choice>
  </mc:AlternateContent>
  <xr:revisionPtr revIDLastSave="1255" documentId="8_{1E1866E7-447F-419A-B9B5-85443D11231C}" xr6:coauthVersionLast="47" xr6:coauthVersionMax="47" xr10:uidLastSave="{7B3C53D3-DEBF-411C-9148-F549203DA526}"/>
  <bookViews>
    <workbookView xWindow="-28920" yWindow="-120" windowWidth="29040" windowHeight="15720" tabRatio="851" activeTab="6" xr2:uid="{00000000-000D-0000-FFFF-FFFF00000000}"/>
  </bookViews>
  <sheets>
    <sheet name="GENERALIDADES" sheetId="50" r:id="rId1"/>
    <sheet name="TRDM" sheetId="45" r:id="rId2"/>
    <sheet name="MANEJO" sheetId="44" r:id="rId3"/>
    <sheet name="TR VALORES" sheetId="43" r:id="rId4"/>
    <sheet name="PONDERACION" sheetId="46" r:id="rId5"/>
    <sheet name="ECONOMICA" sheetId="48" r:id="rId6"/>
    <sheet name="CONSOLIDADO" sheetId="49" r:id="rId7"/>
  </sheets>
  <definedNames>
    <definedName name="_xlnm.Print_Area" localSheetId="2">MANEJO!$A$1:$F$38</definedName>
    <definedName name="DATA8" localSheetId="2">#REF!</definedName>
    <definedName name="DATA8" localSheetId="3">#REF!</definedName>
    <definedName name="DATA8" localSheetId="1">#REF!</definedName>
    <definedName name="DATA8">#REF!</definedName>
    <definedName name="E6c" localSheetId="2">#REF!</definedName>
    <definedName name="E6c" localSheetId="3">#REF!</definedName>
    <definedName name="E6c" localSheetId="1">#REF!</definedName>
    <definedName name="E6c">#REF!</definedName>
    <definedName name="_xlnm.Print_Titles" localSheetId="2">MANEJO!$1:$3</definedName>
    <definedName name="_xlnm.Print_Titles" localSheetId="3">'TR VALORES'!$1:$3</definedName>
    <definedName name="_xlnm.Print_Titles" localSheetId="1">TRDM!$1:$3</definedName>
  </definedNames>
  <calcPr calcId="191029"/>
  <customWorkbookViews>
    <customWorkbookView name="jlt - Vista personalizada" guid="{00B51794-7253-49EF-958E-B413FAFDEFE3}" mergeInterval="0" personalView="1" maximized="1" windowWidth="1020" windowHeight="543" tabRatio="968" activeSheetId="5" showComments="commIndAndComment"/>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0" i="49" l="1"/>
  <c r="F7" i="43"/>
  <c r="C3" i="49"/>
  <c r="H7" i="46"/>
  <c r="H8" i="46"/>
  <c r="H9" i="46"/>
  <c r="H6" i="46"/>
  <c r="E9" i="46"/>
  <c r="E6" i="46"/>
  <c r="G16" i="48"/>
  <c r="F7" i="46"/>
  <c r="F6" i="46"/>
  <c r="C7" i="46"/>
  <c r="E7" i="46" s="1"/>
  <c r="C6" i="46"/>
  <c r="F42" i="45"/>
  <c r="G36" i="44"/>
  <c r="F11" i="43" l="1"/>
  <c r="C8" i="46" s="1"/>
  <c r="E8" i="46" s="1"/>
  <c r="H6" i="43"/>
  <c r="H5" i="43"/>
  <c r="C7" i="43"/>
  <c r="E32" i="44"/>
  <c r="E31" i="44"/>
  <c r="E30" i="44"/>
  <c r="E24" i="44"/>
  <c r="E23" i="44"/>
  <c r="E22" i="44"/>
  <c r="E16" i="44"/>
  <c r="E15" i="44"/>
  <c r="J31" i="44"/>
  <c r="J32" i="44"/>
  <c r="J30" i="44"/>
  <c r="J23" i="44"/>
  <c r="J24" i="44"/>
  <c r="J22" i="44"/>
  <c r="J16" i="44"/>
  <c r="J15" i="44"/>
  <c r="I16" i="44"/>
  <c r="I15" i="44"/>
  <c r="I23" i="44"/>
  <c r="I24" i="44"/>
  <c r="I30" i="44"/>
  <c r="I31" i="44"/>
  <c r="I32" i="44"/>
  <c r="I22" i="44"/>
  <c r="D36" i="45"/>
  <c r="D37" i="45"/>
  <c r="D38" i="45"/>
  <c r="D35" i="45"/>
  <c r="D29" i="45"/>
  <c r="D30" i="45"/>
  <c r="D31" i="45"/>
  <c r="D28" i="45"/>
  <c r="D22" i="45"/>
  <c r="D23" i="45"/>
  <c r="D24" i="45"/>
  <c r="D21" i="45"/>
  <c r="I36" i="45"/>
  <c r="I37" i="45"/>
  <c r="I38" i="45"/>
  <c r="I35" i="45"/>
  <c r="I29" i="45"/>
  <c r="I30" i="45"/>
  <c r="I31" i="45"/>
  <c r="I28" i="45"/>
  <c r="I22" i="45"/>
  <c r="I23" i="45"/>
  <c r="I24" i="45"/>
  <c r="I21" i="45"/>
  <c r="H36" i="45"/>
  <c r="H37" i="45"/>
  <c r="H38" i="45"/>
  <c r="H35" i="45"/>
  <c r="H29" i="45"/>
  <c r="H30" i="45"/>
  <c r="H31" i="45"/>
  <c r="H28" i="45"/>
  <c r="H22" i="45"/>
  <c r="H23" i="45"/>
  <c r="H24" i="45"/>
  <c r="H21" i="45"/>
  <c r="D17" i="45"/>
  <c r="D16" i="45"/>
  <c r="I17" i="45"/>
  <c r="I16" i="45"/>
  <c r="H17" i="45"/>
  <c r="H16" i="45"/>
  <c r="E10" i="46" l="1"/>
  <c r="C4" i="49" s="1"/>
  <c r="E8" i="44"/>
  <c r="E7" i="44"/>
  <c r="E6" i="44"/>
  <c r="J7" i="44"/>
  <c r="J8" i="44"/>
  <c r="J6" i="44"/>
  <c r="I8" i="44"/>
  <c r="I7" i="44"/>
  <c r="I6" i="44"/>
  <c r="D17" i="44"/>
  <c r="D9" i="44"/>
  <c r="D6" i="45"/>
  <c r="D7" i="45"/>
  <c r="D8" i="45"/>
  <c r="D9" i="45"/>
  <c r="D10" i="45"/>
  <c r="D5" i="45"/>
  <c r="D11" i="45" s="1"/>
  <c r="D18" i="45"/>
  <c r="B10" i="49" l="1"/>
  <c r="G9" i="44"/>
  <c r="F11" i="45"/>
  <c r="E17" i="44"/>
  <c r="E9" i="44"/>
  <c r="C18" i="45"/>
  <c r="C11" i="45"/>
  <c r="H6" i="45" l="1"/>
  <c r="I6" i="45" s="1"/>
  <c r="H7" i="45"/>
  <c r="I7" i="45" s="1"/>
  <c r="H8" i="45"/>
  <c r="I8" i="45" s="1"/>
  <c r="H9" i="45"/>
  <c r="I9" i="45" s="1"/>
  <c r="H10" i="45"/>
  <c r="I10" i="45" s="1"/>
  <c r="H5" i="45"/>
  <c r="I5" i="45" s="1"/>
  <c r="F11" i="48" l="1"/>
  <c r="H10" i="46" l="1"/>
  <c r="C5" i="49" s="1"/>
  <c r="F12" i="48" l="1"/>
  <c r="D5" i="43"/>
  <c r="D6" i="43" l="1"/>
  <c r="D7" i="43"/>
</calcChain>
</file>

<file path=xl/sharedStrings.xml><?xml version="1.0" encoding="utf-8"?>
<sst xmlns="http://schemas.openxmlformats.org/spreadsheetml/2006/main" count="183" uniqueCount="109">
  <si>
    <t>Las condiciones, coberturas, cláusulas, límites y/o plazo indicados a continuación no son de obligatorio ofrecimiento por los oferentes. Para su calificación  se considerarán los siguientes criterios que corresponden a los generales aplicables, por lo tanto en el caso que se estipulen criterios particulares dentro del contenido de las condiciones, estos primarán sobre los generales:</t>
  </si>
  <si>
    <t>Para las condiciones complementarias para las que se indica requerimiento de límites y/o plazos,  se calificarán hasta el límite y/o plazo solicitado; es decir, los excesos u ofrecimientos adicionales a los señalados en las condiciones complementarias, no se considerarán para asignación de puntaje, sin embargo, el oferente se obliga a otorgarlo en caso de adjudicación y acepta dicha condición con la firma de la oferta.</t>
  </si>
  <si>
    <t xml:space="preserve">1. Para acceder a calificación, el oferente deberá registrar en forma expresa y de manera clara, el valor y/o límite que ofrece.  </t>
  </si>
  <si>
    <t xml:space="preserve">Condiciones Complementarias </t>
  </si>
  <si>
    <t>Puntaje sobre valor de la pérdida</t>
  </si>
  <si>
    <t>Sin deducible</t>
  </si>
  <si>
    <t xml:space="preserve">Las condiciones complementarias abajo indicadas, para las cuales se señalan sublímites y/o plazos, se calificarán con la asignación del máximo puntaje para la propuesta que ofrezca o se aproxime al sublímite y/o plazo señalado. Las demás ofertas se calificarán en forma proporcional al de la propuesta calificada con el maximo puntaje.  </t>
  </si>
  <si>
    <t xml:space="preserve">CONDICIONES COMPLEMENTARIAS. </t>
  </si>
  <si>
    <t>OFERTA</t>
  </si>
  <si>
    <t>PUNTAJE</t>
  </si>
  <si>
    <t>TOTAL</t>
  </si>
  <si>
    <t>PROPONENTE</t>
  </si>
  <si>
    <t>RAMO</t>
  </si>
  <si>
    <t>CONDICIONES TECNICAS COMPLEMENTARIAS</t>
  </si>
  <si>
    <t>DEDUCIBLES</t>
  </si>
  <si>
    <t>% DE PONDERACION</t>
  </si>
  <si>
    <t>PONDERACION PUNTAJE - CONDICIONES COMPLEMENTARIAS - DEDUCIBLES</t>
  </si>
  <si>
    <t>PUNTOS</t>
  </si>
  <si>
    <t>MÉTODO APLICABLE</t>
  </si>
  <si>
    <t>PRESUPUESTO OFICIAL</t>
  </si>
  <si>
    <t>OFERTAS VÁLIDAS</t>
  </si>
  <si>
    <t>IT</t>
  </si>
  <si>
    <t>OFERENTE</t>
  </si>
  <si>
    <t>PUNTAJE 
MÁXIMO</t>
  </si>
  <si>
    <t>MENOR VALOR</t>
  </si>
  <si>
    <t xml:space="preserve">PUNTAJE </t>
  </si>
  <si>
    <t>FACTOR ECONÓMICO – MEJOR OFERTA ECONÓMICA</t>
  </si>
  <si>
    <t>FACTORES ADICIONALES QUE MEJORAN EL BIEN O SERVICIO SIN NINGUN COSTO ADICIONAL PARA LA ENTIDAD - ANEXO DE CONDICIONES TECNICAS COMPLEMENTARIAS</t>
  </si>
  <si>
    <t>CONDICION DE DEDUCIBLES</t>
  </si>
  <si>
    <t>APOYO A LA INDUSTRIA NACIONAL_ OFERTA DE SERVICIOS NACIONALES</t>
  </si>
  <si>
    <t>DECRETO 392 DE 2018 VINCULACION DE PERSONAL CON DISCAPACIDAD</t>
  </si>
  <si>
    <t>PUNTAJE ADICIONAL PARA PROPONENTES CON EMPRENDIMIENTOS Y/O EMPRESA DE MUJERES</t>
  </si>
  <si>
    <t>CRITERIO DE EVALUACIÓN</t>
  </si>
  <si>
    <t>CONDICIONES TÉCNICAS COMPLEMENTARIAS</t>
  </si>
  <si>
    <t xml:space="preserve">REGLAS DE INTERPRETACIÓN PARA LA EVALUACIÓN DE LAS CONDICIONES TECNICAS COMPLEMENTARIAS </t>
  </si>
  <si>
    <r>
      <t xml:space="preserve">Se precisa que el ofrecimiento de condiciones (que presten beneficio a la Entidad Asegurada), </t>
    </r>
    <r>
      <rPr>
        <b/>
        <u/>
        <sz val="11"/>
        <rFont val="Arial"/>
        <family val="2"/>
      </rPr>
      <t>adicionales</t>
    </r>
    <r>
      <rPr>
        <sz val="11"/>
        <rFont val="Arial"/>
        <family val="2"/>
      </rPr>
      <t xml:space="preserve"> a las complementarias solicitadas o en exceso a las mismas; no serán objeto de asignación de puntaje, no obstante la presentación de éstas obliga a la Aseguradora a su otorgamiento en caso de que el contrato le sea adjudicado y el oferente con la firma de la propuesta acepta esta condición.</t>
    </r>
  </si>
  <si>
    <r>
      <t xml:space="preserve"> Condiciones complementarias </t>
    </r>
    <r>
      <rPr>
        <b/>
        <u/>
        <sz val="11"/>
        <rFont val="Arial"/>
        <family val="2"/>
      </rPr>
      <t>que</t>
    </r>
    <r>
      <rPr>
        <b/>
        <sz val="11"/>
        <rFont val="Arial"/>
        <family val="2"/>
      </rPr>
      <t xml:space="preserve"> contienen solo texto: </t>
    </r>
  </si>
  <si>
    <r>
      <t xml:space="preserve">Se otorgará el máximo puntaje asignado a las propuestas que las ofrezcan con el mismo texto y bajo las mismas condiciones </t>
    </r>
    <r>
      <rPr>
        <u/>
        <sz val="11"/>
        <rFont val="Arial"/>
        <family val="2"/>
      </rPr>
      <t>o en condiciones superiores en beneficio de la Entidad Asegurada</t>
    </r>
    <r>
      <rPr>
        <sz val="11"/>
        <rFont val="Arial"/>
        <family val="2"/>
      </rPr>
      <t>. Las propuestas que modifiquen el texto, sin que ello conlleve a la pérdida de la aplicabilidad y/u operatividad de la condición, se le asignará el 50% del puntaje y las propuestas que no las ofrezcan se calificarán con cero (0) puntos. En el caso de ofertas que además de modificar texto, señalen limite o plazo, se calificará el puntaje promedio de la aplicación de este criterio y el de la sublimitación.
Cuando del texto se infiera un plazo o valor si se otorga sin limite o sin plazo se entiende que es el maximo valor para efecto de comparación proporcional de calificación.</t>
    </r>
  </si>
  <si>
    <t xml:space="preserve"> Condiciones complementarias para las cuales aplican sublímites y/o plazos: </t>
  </si>
  <si>
    <t xml:space="preserve">Las condiciones complementarias abajo indicadas, en las que solo se consigna texto, se calificarán con la asignación del máximo puntaje para la propuesta que las ofrezca sin sublímite y/o término, es decir, se considerarán otorgadas al 100%. En caso de propuestas que ofrezcan estas condiciones modificadas en cuanto a plazo y/o límite, se asignará el puntaje en forma proporcional con la considerada al 100%  </t>
  </si>
  <si>
    <t xml:space="preserve"> Para la aplicación de la calificación proporcional y descendente de coberturas y/o cláusulas que indiquen sublímites por evento / vigencia o agregado anual, se aplicará para la calificación de evento el 50% del puntaje establecido para la condición evaluada y el 50% para la de vigencia o agregado anual. De igual forma la oferta que contemple solamente sublímite para evento, se considerará para la calificación de los dos (2) aspectos, es decir, evento / vigencia o agregado anual.      </t>
  </si>
  <si>
    <t xml:space="preserve"> Condiciones complementarias, con requerimiento de oferta de limites y/o valores fijos que se registren en tablas y/o que contemplen rangos y/o valores con base en los cuales se debe efectuar el ofrecimiento:  </t>
  </si>
  <si>
    <t xml:space="preserve">2.  En el caso de presentar propuesta por un valor y/o límite diferente al establecido en los  rangos de la tabla, se tomará para la asignación de puntaje, el monto y/o límite del rango inmediatamente anterior al del valor ofrecido y el Oferente acepta esta condición con la firma de la oferta y, de ser adjudicada la propuesta, expedirá la póliza con el valor indicado en la propuesta. </t>
  </si>
  <si>
    <t xml:space="preserve">En el caso de que en el resultado del calculo proporcional arroje un puntaje menor a un punto, se asignará como calificación 1,00 punto, cuando sea mayor o igual a 0,5 en consecuencia el valor inferior a 0,5 no se asignara puntaje.      </t>
  </si>
  <si>
    <t> El oferente deberá señalar expresamente en su propuesta las condiciones complementarias que ofrece especificando limite, periodo y demás información necesaria para su evaluación de acuerdo con las condiciones de cada una de ellas, en caso de que no lo indique,se entenderá que las mismas no fueron ofrecidas y por lo tanto no se asignará puntaje alguno.</t>
  </si>
  <si>
    <t>PÓLIZA DE SEGURO DE TODO RIESGO DAÑOS MATERIALES 2026</t>
  </si>
  <si>
    <t>CONDICIONES COMPLEMENTARIAS CALIFICABLES NO OBLIGATORIAS</t>
  </si>
  <si>
    <t>Puntos</t>
  </si>
  <si>
    <r>
      <t xml:space="preserve">Se otorga el puntaje a quien ofrezca la siguiente la cláusula de restablecimiento o restitución automática de la suma asegurada con cobro de prima adicional inclucyendo AMIT y AMCCOPH, Sabotaje y Terrorismo:
</t>
    </r>
    <r>
      <rPr>
        <sz val="10"/>
        <color indexed="8"/>
        <rFont val="Century Gothic"/>
        <family val="2"/>
      </rPr>
      <t>Restablecimiento o restitución automática de la suma asegurada con cobro de prima adicional, incluyendo AMIT Y AMCCOPH, Sabotaje y Terrorismo. Bajo esta cláusula, la aseguradora debe contemplar que no obstante que la suma asegurada se reduce desde el momento del siniestro en el importe de la indemnización pagada por la compañía, la misma se entenderá restablecida, desde el momento en que el bien se restituya, reemplace o repare y/o la Aseguradora efectúe el pago de la indemnización en el importe correspondiente,  (Para limites a primera pérdida el restablecimiento se entenderá desde el momento de ocurrir el siniestro). Dicho restablecimiento dará derecho a la compañía al cobro de una prima proporcional por el resto de la vigencia de la póliza, calculada a prorrata con la misma tasa otorgada en la condiciones iniciales.</t>
    </r>
  </si>
  <si>
    <r>
      <t xml:space="preserve">Gastos adicionales: Las condiciones a continuación relacionadas cuentan con un límite único combinado de 1.000 SMMLV, con excepción de aquellas en que se menciona un valor o porcentaje. </t>
    </r>
    <r>
      <rPr>
        <sz val="10"/>
        <color rgb="FF000000"/>
        <rFont val="Century Gothic"/>
        <family val="2"/>
      </rPr>
      <t xml:space="preserve">Se calificará la mejor oferta en exceso del básico obligatorio y siempre y cuando no sea inferior a </t>
    </r>
    <r>
      <rPr>
        <b/>
        <sz val="10"/>
        <color rgb="FF000000"/>
        <rFont val="Century Gothic"/>
        <family val="2"/>
      </rPr>
      <t xml:space="preserve">1.500 SMMLV incluido el básico.  </t>
    </r>
    <r>
      <rPr>
        <sz val="10"/>
        <color rgb="FF000000"/>
        <rFont val="Century Gothic"/>
        <family val="2"/>
      </rPr>
      <t xml:space="preserve">a las demás se les otorgará puntaje de forma proporcional descendente. </t>
    </r>
  </si>
  <si>
    <r>
      <t xml:space="preserve">Limite agregado de indemnización ($300.000.000=) sin aplicación de deducible 
</t>
    </r>
    <r>
      <rPr>
        <sz val="10"/>
        <color rgb="FF000000"/>
        <rFont val="Century Gothic"/>
        <family val="2"/>
      </rPr>
      <t>Se otorgará el puntaje a la oferta que contemple esta condicion, tal cual se solicita aquí.</t>
    </r>
  </si>
  <si>
    <t xml:space="preserve">Se otorga el puntaje a quien ofrezca no aplicar tabla de demérito por uso y/o mejora tecnológica para equipo eléctrico y electrónico y maquinaria y equipo </t>
  </si>
  <si>
    <r>
      <t xml:space="preserve">No aplicación de infraseguro. Siempre y cuando la diferencia entre el valor asegurado y el valor asegurable no supere el 10%.   </t>
    </r>
    <r>
      <rPr>
        <sz val="10"/>
        <color theme="1"/>
        <rFont val="Century Gothic"/>
        <family val="2"/>
      </rPr>
      <t xml:space="preserve">Se calificará la propuesta que oferte el 20%, a las demás </t>
    </r>
    <r>
      <rPr>
        <b/>
        <sz val="10"/>
        <color theme="1"/>
        <rFont val="Century Gothic"/>
        <family val="2"/>
      </rPr>
      <t>no se les otorgará puntaje</t>
    </r>
  </si>
  <si>
    <t xml:space="preserve">Se otorga el puntaje a quien ofrezca la cobertura para obras de arte en las siguientes condiciones:
Obras de arte  - Cobertura de todo riesgo sustracción. Para cubrir cualquier perdida y/o daño que sufran las obras de arte propias e itinerantes, bien sean de propiedad de la Entidad, cedidas temporalmente para su exhibicion publica, bajo su cuidado, tenencia  control, o por las que sea legal o contractualmente responsable, durante su cargue, descargue, transporte y estancia en los predios en donde se encuentra exhibida o almacenada de forma temporal. </t>
  </si>
  <si>
    <t>SUBTOTAL PUNTOS CLAUSULAS</t>
  </si>
  <si>
    <t>DEDUCIBLES PÓLIZA SEGURO DE DAÑOS MATERIALES</t>
  </si>
  <si>
    <t>TABLA DE CALIFICACIÓN</t>
  </si>
  <si>
    <t>Puntos máximo</t>
  </si>
  <si>
    <t>A. Terremoto, temblor, erupción volcánica, maremoto, tsunami</t>
  </si>
  <si>
    <t>B. HMACCOP, AMIT, sabotaje, terrorismo</t>
  </si>
  <si>
    <t>SUBTOTAL DEDUCIBLES</t>
  </si>
  <si>
    <t>A. Terremoto, temblor, erupción volcánica, maremoto, tsunami (sin mínimo) - Sobre el valor de la pérdida</t>
  </si>
  <si>
    <t>Superior a 0% y hasta 0,3% de la pérdida</t>
  </si>
  <si>
    <t>Superior a 0,3% y hasta 1% de la pérdida</t>
  </si>
  <si>
    <t>Superior a 1% y hasta 3% de la pérdida</t>
  </si>
  <si>
    <t>Superior a 3% se rechazará la propuesta</t>
  </si>
  <si>
    <t>A. Terremoto, temblor, erupción volcánica, maremoto, tsunami (sin mínimo) - Sobre el valor asegurable</t>
  </si>
  <si>
    <t>Superior a 0% y hasta 0,3% del valor asegurable del item afectado</t>
  </si>
  <si>
    <t>Superior a 0,3% y hasta 0,4% del valor asegurable del item afectado</t>
  </si>
  <si>
    <t>Superior a 0,5% y hasta 1% del valor asegurable del item afectado</t>
  </si>
  <si>
    <t>Superior a 1% se rechazará la propuesta</t>
  </si>
  <si>
    <t>Superior a 0% y hasta 1% de la pérdida</t>
  </si>
  <si>
    <t>Superior a 1% y hasta 2% de la pérdida</t>
  </si>
  <si>
    <t>Superior a 2% y hasta 3% de la pérdida</t>
  </si>
  <si>
    <t xml:space="preserve"> PÓLIZA DE SEGURO GLOBAL DE MANEJO PARA ENTIDADES OFICIALES 2026</t>
  </si>
  <si>
    <r>
      <t xml:space="preserve">Limite asegurado por evento adicional al básico sin cobro de prima adicional:
</t>
    </r>
    <r>
      <rPr>
        <sz val="10"/>
        <rFont val="Century Gothic"/>
        <family val="2"/>
      </rPr>
      <t>Se otorga el puntaje de forma proporcional a quien ororgue el mayor límite asegurado al básico obligatorio por vigencia y a los demás por regla de tres proporcional.</t>
    </r>
  </si>
  <si>
    <r>
      <t xml:space="preserve">Se otorga el puntaje a quien ofrezca la siguiente condicion:
</t>
    </r>
    <r>
      <rPr>
        <sz val="10"/>
        <color indexed="8"/>
        <rFont val="Century Gothic"/>
        <family val="2"/>
      </rPr>
      <t>Modalidad Descubrimiento con retroactividad inicio de vigencia</t>
    </r>
  </si>
  <si>
    <r>
      <t xml:space="preserve">Se otorga el puntaje a quien ofrezca la siguiente condicion:
</t>
    </r>
    <r>
      <rPr>
        <sz val="10"/>
        <color indexed="8"/>
        <rFont val="Century Gothic"/>
        <family val="2"/>
      </rPr>
      <t>A quen otorgue la modalidad del seguro bajo descubrimiento, señalda en el ítem anterior, se le otorgaré el puntaje en este factor si otorga retroactividad de dos años desde inicio de vigencia.</t>
    </r>
  </si>
  <si>
    <t xml:space="preserve">DEDUCIBLES PÓLIZA SEGURO GLOBAL DE MANEJO PARA ENTIDADES OFICIALES </t>
  </si>
  <si>
    <t>A. Empleados no Identificados…</t>
  </si>
  <si>
    <t>B. Otros Eventos</t>
  </si>
  <si>
    <t>A.Empleados no Identificados</t>
  </si>
  <si>
    <t xml:space="preserve">Evaluación de Porcentaje: </t>
  </si>
  <si>
    <t xml:space="preserve">RANGO DE DEDUCIBLE </t>
  </si>
  <si>
    <t xml:space="preserve">Superior a 0% y hasta 0.5% </t>
  </si>
  <si>
    <t xml:space="preserve">Superior a 0.5% y hasta 1% </t>
  </si>
  <si>
    <t>Se rechazará la propuesta</t>
  </si>
  <si>
    <t>SEGURO DE TRANSPORTE DE VALORES 2026</t>
  </si>
  <si>
    <t xml:space="preserve">CONDICIONES COMPLEMENTARIAS CALIFICABLES NO OBLIGATORIA  </t>
  </si>
  <si>
    <r>
      <t xml:space="preserve">Se otorga el puntaje a quien ofrezca el mayor período de permanencia en la siguiente cláusula:
</t>
    </r>
    <r>
      <rPr>
        <sz val="10"/>
        <color indexed="8"/>
        <rFont val="Century Gothic"/>
        <family val="2"/>
      </rPr>
      <t xml:space="preserve">Permanencia automática. Hasta de setenta y dos (72) horas en lugares iniciales, intermedios o finales del viaje o trayecto asegurado. </t>
    </r>
  </si>
  <si>
    <r>
      <t xml:space="preserve">Se otorga el puntaje a quien ofrezca el mayor período de permanencia en la siguiente cláusula:
• </t>
    </r>
    <r>
      <rPr>
        <sz val="10"/>
        <color theme="1"/>
        <rFont val="Century Gothic"/>
        <family val="2"/>
      </rPr>
      <t>Permanencia en lugares iniciales, intermedios o finales, dentro o fuera de caja fuerte</t>
    </r>
  </si>
  <si>
    <t>TODO RIESGO DAÑO MATERIAL</t>
  </si>
  <si>
    <t>MANEJO GLOBAL</t>
  </si>
  <si>
    <t>TRANSPORTE DE VALORES</t>
  </si>
  <si>
    <t>INCENDIO DEUDORES</t>
  </si>
  <si>
    <t>EVALUACION TECNICA Y ECONOMICA
LA PREVISORA SEGUROS S.A.</t>
  </si>
  <si>
    <t>UT ALLIANZ - ESTADO</t>
  </si>
  <si>
    <t>ASPECTOS AMBIENTALES</t>
  </si>
  <si>
    <t xml:space="preserve">EVALUACION ECONOMICA </t>
  </si>
  <si>
    <t>LA PREVISORA SEGUROS</t>
  </si>
  <si>
    <t>SE OTORGA</t>
  </si>
  <si>
    <t>SE OTORGA 15,000 SMMLV ADICIONALES AL BÁSICO OBLIGATORIO PARA UN TOTAL DE 16,000 SMMLV</t>
  </si>
  <si>
    <t>SE OTORGA NO APLICAR TABLA DE DEMÉRITO POR USO Y/O MEJORA TECNOLÓGICA PARA EQUIPO ELÉCTRICO Y ELECTRÓNICO Y MAQUINARIA Y EQUIPO</t>
  </si>
  <si>
    <t>SE OTORGA 20% ADICIONAL AL BÁSICO OBLIGATORIO</t>
  </si>
  <si>
    <t>SE OTORGA 200,000,000 ADICIONALES AL BÁSICO PARA UN TOTAL DE 1.000,000,000</t>
  </si>
  <si>
    <t>SE OTORGA SIN DEDUCIBLE</t>
  </si>
  <si>
    <t>SE OTORGA 0,3% SOBRE EL VALOR ASEGURABLE</t>
  </si>
  <si>
    <t>UT ALLIANZ ESTADO</t>
  </si>
  <si>
    <t>GRUPO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</si>
</sst>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6" formatCode="&quot;$&quot;\ #,##0;[Red]\-&quot;$&quot;\ #,##0"/>
    <numFmt numFmtId="41" formatCode="_-* #,##0_-;\-* #,##0_-;_-* &quot;-&quot;_-;_-@_-"/>
    <numFmt numFmtId="44" formatCode="_-&quot;$&quot;\ * #,##0.00_-;\-&quot;$&quot;\ * #,##0.00_-;_-&quot;$&quot;\ * &quot;-&quot;??_-;_-@_-"/>
    <numFmt numFmtId="43" formatCode="_-* #,##0.00_-;\-* #,##0.00_-;_-* &quot;-&quot;??_-;_-@_-"/>
    <numFmt numFmtId="164" formatCode="_ * #,##0_ ;_ * \-#,##0_ ;_ * &quot;-&quot;_ ;_ @_ "/>
    <numFmt numFmtId="165" formatCode="_ * #,##0.00_ ;_ * \-#,##0.00_ ;_ * &quot;-&quot;??_ ;_ @_ "/>
    <numFmt numFmtId="166" formatCode="&quot;$&quot;\ #,##0"/>
    <numFmt numFmtId="167" formatCode="#,##0.0"/>
    <numFmt numFmtId="168" formatCode="0.0"/>
    <numFmt numFmtId="169" formatCode="_(&quot;$&quot;\ * #,##0.00_);_(&quot;$&quot;\ * \(#,##0.00\);_(&quot;$&quot;\ * &quot;-&quot;??_);_(@_)"/>
    <numFmt numFmtId="170" formatCode="_(* #,##0.0_);_(* \(#,##0.0\);_(* &quot;-&quot;??_);_(@_)"/>
    <numFmt numFmtId="171" formatCode="_(* #,##0.00_);_(* \(#,##0.00\);_(* &quot;-&quot;??_);_(@_)"/>
  </numFmts>
  <fonts count="47"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1"/>
      <name val="Verdana"/>
      <family val="2"/>
    </font>
    <font>
      <b/>
      <sz val="11"/>
      <name val="Verdana"/>
      <family val="2"/>
    </font>
    <font>
      <sz val="10"/>
      <name val="Arial"/>
      <family val="2"/>
    </font>
    <font>
      <sz val="10"/>
      <name val="Arial"/>
      <family val="2"/>
    </font>
    <font>
      <sz val="10"/>
      <name val="Arial"/>
      <family val="2"/>
    </font>
    <font>
      <sz val="10"/>
      <name val="Arial"/>
      <family val="2"/>
    </font>
    <font>
      <sz val="11"/>
      <name val="Arial"/>
      <family val="2"/>
    </font>
    <font>
      <sz val="10"/>
      <name val="Arial"/>
      <family val="2"/>
    </font>
    <font>
      <u/>
      <sz val="11"/>
      <name val="Arial"/>
      <family val="2"/>
    </font>
    <font>
      <sz val="10"/>
      <name val="Arial"/>
      <family val="2"/>
    </font>
    <font>
      <i/>
      <sz val="11"/>
      <color rgb="FF7F7F7F"/>
      <name val="Calibri"/>
      <family val="2"/>
      <scheme val="minor"/>
    </font>
    <font>
      <b/>
      <sz val="11"/>
      <name val="Arial"/>
      <family val="2"/>
    </font>
    <font>
      <b/>
      <sz val="14"/>
      <name val="Arial Narrow"/>
      <family val="2"/>
    </font>
    <font>
      <b/>
      <sz val="12"/>
      <name val="Arial Narrow"/>
      <family val="2"/>
    </font>
    <font>
      <b/>
      <sz val="10"/>
      <color theme="1"/>
      <name val="Arial Narrow"/>
      <family val="2"/>
    </font>
    <font>
      <b/>
      <sz val="11"/>
      <color theme="1"/>
      <name val="Arial Narrow"/>
      <family val="2"/>
    </font>
    <font>
      <sz val="11"/>
      <color theme="1"/>
      <name val="Arial Narrow"/>
      <family val="2"/>
    </font>
    <font>
      <b/>
      <sz val="11"/>
      <color rgb="FF000000"/>
      <name val="Arial Narrow"/>
      <family val="2"/>
    </font>
    <font>
      <sz val="12"/>
      <color theme="1"/>
      <name val="Arial Narrow"/>
      <family val="2"/>
    </font>
    <font>
      <b/>
      <sz val="13"/>
      <name val="Arial Narrow"/>
      <family val="2"/>
    </font>
    <font>
      <b/>
      <sz val="12"/>
      <color theme="1"/>
      <name val="Arial Narrow"/>
      <family val="2"/>
    </font>
    <font>
      <b/>
      <sz val="11"/>
      <name val="Arial Narrow"/>
      <family val="2"/>
    </font>
    <font>
      <sz val="10"/>
      <name val="Arial"/>
      <family val="2"/>
    </font>
    <font>
      <b/>
      <u/>
      <sz val="11"/>
      <name val="Arial"/>
      <family val="2"/>
    </font>
    <font>
      <sz val="11"/>
      <color theme="1"/>
      <name val="Century Gothic"/>
      <family val="2"/>
    </font>
    <font>
      <b/>
      <sz val="14"/>
      <name val="Century Gothic"/>
      <family val="2"/>
    </font>
    <font>
      <b/>
      <sz val="10"/>
      <name val="Century Gothic"/>
      <family val="2"/>
    </font>
    <font>
      <b/>
      <sz val="10"/>
      <color theme="1"/>
      <name val="Century Gothic"/>
      <family val="2"/>
    </font>
    <font>
      <sz val="10"/>
      <color indexed="8"/>
      <name val="Century Gothic"/>
      <family val="2"/>
    </font>
    <font>
      <sz val="10"/>
      <color theme="1"/>
      <name val="Century Gothic"/>
      <family val="2"/>
    </font>
    <font>
      <b/>
      <sz val="10"/>
      <color rgb="FF000000"/>
      <name val="Century Gothic"/>
      <family val="2"/>
    </font>
    <font>
      <sz val="10"/>
      <color rgb="FF000000"/>
      <name val="Century Gothic"/>
      <family val="2"/>
    </font>
    <font>
      <b/>
      <sz val="11"/>
      <color theme="1"/>
      <name val="Century Gothic"/>
      <family val="2"/>
    </font>
    <font>
      <sz val="11"/>
      <color rgb="FFFF0000"/>
      <name val="Century Gothic"/>
      <family val="2"/>
    </font>
    <font>
      <sz val="11"/>
      <name val="Century Gothic"/>
      <family val="2"/>
    </font>
    <font>
      <sz val="10"/>
      <name val="Century Gothic"/>
      <family val="2"/>
    </font>
    <font>
      <b/>
      <sz val="11"/>
      <name val="Century Gothic"/>
      <family val="2"/>
    </font>
    <font>
      <b/>
      <sz val="11"/>
      <color rgb="FF000000"/>
      <name val="Century Gothic"/>
      <family val="2"/>
    </font>
    <font>
      <sz val="11"/>
      <color rgb="FF000000"/>
      <name val="Century Gothic"/>
      <family val="2"/>
    </font>
    <font>
      <sz val="10"/>
      <name val="Arial"/>
    </font>
    <font>
      <b/>
      <sz val="12"/>
      <color theme="0"/>
      <name val="Arial Narrow"/>
      <family val="2"/>
    </font>
  </fonts>
  <fills count="12">
    <fill>
      <patternFill patternType="none"/>
    </fill>
    <fill>
      <patternFill patternType="gray125"/>
    </fill>
    <fill>
      <patternFill patternType="solid">
        <fgColor theme="0" tint="-0.14999847407452621"/>
        <bgColor indexed="64"/>
      </patternFill>
    </fill>
    <fill>
      <patternFill patternType="solid">
        <fgColor indexed="9"/>
        <bgColor indexed="64"/>
      </patternFill>
    </fill>
    <fill>
      <patternFill patternType="solid">
        <fgColor theme="0"/>
        <bgColor indexed="64"/>
      </patternFill>
    </fill>
    <fill>
      <patternFill patternType="solid">
        <fgColor theme="3" tint="0.59999389629810485"/>
        <bgColor indexed="64"/>
      </patternFill>
    </fill>
    <fill>
      <patternFill patternType="solid">
        <fgColor rgb="FF00B0F0"/>
        <bgColor indexed="64"/>
      </patternFill>
    </fill>
    <fill>
      <patternFill patternType="solid">
        <fgColor theme="0" tint="-0.34998626667073579"/>
        <bgColor indexed="64"/>
      </patternFill>
    </fill>
    <fill>
      <patternFill patternType="solid">
        <fgColor rgb="FFFFFFFF"/>
        <bgColor indexed="64"/>
      </patternFill>
    </fill>
    <fill>
      <patternFill patternType="solid">
        <fgColor rgb="FFD9D9D9"/>
        <bgColor indexed="64"/>
      </patternFill>
    </fill>
    <fill>
      <patternFill patternType="solid">
        <fgColor theme="4" tint="0.39997558519241921"/>
        <bgColor indexed="64"/>
      </patternFill>
    </fill>
    <fill>
      <patternFill patternType="solid">
        <fgColor theme="1"/>
        <bgColor indexed="64"/>
      </patternFill>
    </fill>
  </fills>
  <borders count="21">
    <border>
      <left/>
      <right/>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right/>
      <top style="thin">
        <color indexed="64"/>
      </top>
      <bottom/>
      <diagonal/>
    </border>
    <border>
      <left/>
      <right style="thin">
        <color indexed="64"/>
      </right>
      <top style="medium">
        <color indexed="64"/>
      </top>
      <bottom style="medium">
        <color indexed="64"/>
      </bottom>
      <diagonal/>
    </border>
  </borders>
  <cellStyleXfs count="40">
    <xf numFmtId="0" fontId="0" fillId="0" borderId="0"/>
    <xf numFmtId="164" fontId="11" fillId="0" borderId="0" applyFont="0" applyFill="0" applyBorder="0" applyAlignment="0" applyProtection="0"/>
    <xf numFmtId="165" fontId="9" fillId="0" borderId="0" applyFont="0" applyFill="0" applyBorder="0" applyAlignment="0" applyProtection="0"/>
    <xf numFmtId="165" fontId="10" fillId="0" borderId="0" applyFont="0" applyFill="0" applyBorder="0" applyAlignment="0" applyProtection="0"/>
    <xf numFmtId="165" fontId="8" fillId="0" borderId="0" applyFont="0" applyFill="0" applyBorder="0" applyAlignment="0" applyProtection="0"/>
    <xf numFmtId="0" fontId="9" fillId="0" borderId="0" applyNumberFormat="0" applyFill="0" applyBorder="0" applyAlignment="0" applyProtection="0"/>
    <xf numFmtId="0" fontId="8" fillId="0" borderId="0"/>
    <xf numFmtId="0" fontId="10" fillId="0" borderId="0" applyNumberFormat="0" applyFill="0" applyBorder="0" applyAlignment="0" applyProtection="0"/>
    <xf numFmtId="0" fontId="8" fillId="0" borderId="0"/>
    <xf numFmtId="0" fontId="8" fillId="0" borderId="0"/>
    <xf numFmtId="0" fontId="8" fillId="0" borderId="0"/>
    <xf numFmtId="0" fontId="8" fillId="0" borderId="0" applyNumberForma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0" fontId="4" fillId="0" borderId="0"/>
    <xf numFmtId="0" fontId="5" fillId="0" borderId="0"/>
    <xf numFmtId="0" fontId="5" fillId="0" borderId="0"/>
    <xf numFmtId="43" fontId="4" fillId="0" borderId="0" applyFont="0" applyFill="0" applyBorder="0" applyAlignment="0" applyProtection="0"/>
    <xf numFmtId="0" fontId="13" fillId="0" borderId="0" applyNumberFormat="0" applyFill="0" applyBorder="0" applyAlignment="0" applyProtection="0"/>
    <xf numFmtId="165" fontId="13" fillId="0" borderId="0" applyFont="0" applyFill="0" applyBorder="0" applyAlignment="0" applyProtection="0"/>
    <xf numFmtId="164" fontId="13" fillId="0" borderId="0" applyFont="0" applyFill="0" applyBorder="0" applyAlignment="0" applyProtection="0"/>
    <xf numFmtId="0" fontId="13" fillId="0" borderId="0" applyNumberFormat="0" applyFill="0" applyBorder="0" applyAlignment="0" applyProtection="0"/>
    <xf numFmtId="0" fontId="5" fillId="0" borderId="0" applyNumberFormat="0" applyFill="0" applyBorder="0" applyAlignment="0" applyProtection="0"/>
    <xf numFmtId="0" fontId="3" fillId="0" borderId="0"/>
    <xf numFmtId="43" fontId="3" fillId="0" borderId="0" applyFont="0" applyFill="0" applyBorder="0" applyAlignment="0" applyProtection="0"/>
    <xf numFmtId="0" fontId="2" fillId="0" borderId="0"/>
    <xf numFmtId="43" fontId="2" fillId="0" borderId="0" applyFont="0" applyFill="0" applyBorder="0" applyAlignment="0" applyProtection="0"/>
    <xf numFmtId="44" fontId="15" fillId="0" borderId="0" applyFont="0" applyFill="0" applyBorder="0" applyAlignment="0" applyProtection="0"/>
    <xf numFmtId="0" fontId="16" fillId="0" borderId="0" applyNumberFormat="0" applyFill="0" applyBorder="0" applyAlignment="0" applyProtection="0"/>
    <xf numFmtId="0" fontId="1" fillId="0" borderId="0"/>
    <xf numFmtId="169" fontId="5" fillId="0" borderId="0" applyFont="0" applyFill="0" applyBorder="0" applyAlignment="0" applyProtection="0"/>
    <xf numFmtId="165" fontId="5" fillId="0" borderId="0" applyFont="0" applyFill="0" applyBorder="0" applyAlignment="0" applyProtection="0"/>
    <xf numFmtId="0" fontId="5" fillId="0" borderId="0"/>
    <xf numFmtId="43" fontId="5" fillId="0" borderId="0" applyFont="0" applyFill="0" applyBorder="0" applyAlignment="0" applyProtection="0"/>
    <xf numFmtId="9" fontId="1" fillId="0" borderId="0" applyFont="0" applyFill="0" applyBorder="0" applyAlignment="0" applyProtection="0"/>
    <xf numFmtId="0" fontId="5" fillId="0" borderId="0"/>
    <xf numFmtId="41" fontId="1" fillId="0" borderId="0" applyFont="0" applyFill="0" applyBorder="0" applyAlignment="0" applyProtection="0"/>
    <xf numFmtId="0" fontId="5" fillId="0" borderId="0"/>
    <xf numFmtId="43" fontId="28" fillId="0" borderId="0" applyFont="0" applyFill="0" applyBorder="0" applyAlignment="0" applyProtection="0"/>
    <xf numFmtId="9" fontId="45" fillId="0" borderId="0" applyFont="0" applyFill="0" applyBorder="0" applyAlignment="0" applyProtection="0"/>
  </cellStyleXfs>
  <cellXfs count="210">
    <xf numFmtId="0" fontId="0" fillId="0" borderId="0" xfId="0"/>
    <xf numFmtId="0" fontId="6" fillId="0" borderId="0" xfId="15" applyFont="1" applyAlignment="1">
      <alignment vertical="center" wrapText="1"/>
    </xf>
    <xf numFmtId="0" fontId="7" fillId="3" borderId="0" xfId="15" applyFont="1" applyFill="1" applyAlignment="1">
      <alignment vertical="center" wrapText="1"/>
    </xf>
    <xf numFmtId="0" fontId="22" fillId="0" borderId="4" xfId="0" applyFont="1" applyBorder="1"/>
    <xf numFmtId="9" fontId="22" fillId="0" borderId="4" xfId="0" applyNumberFormat="1" applyFont="1" applyBorder="1" applyAlignment="1">
      <alignment horizontal="center" vertical="center"/>
    </xf>
    <xf numFmtId="0" fontId="24" fillId="0" borderId="1" xfId="0" applyFont="1" applyBorder="1"/>
    <xf numFmtId="1" fontId="25" fillId="0" borderId="0" xfId="23" applyNumberFormat="1" applyFont="1" applyAlignment="1">
      <alignment horizontal="center" vertical="center" wrapText="1"/>
    </xf>
    <xf numFmtId="0" fontId="24" fillId="0" borderId="2" xfId="0" applyFont="1" applyBorder="1"/>
    <xf numFmtId="0" fontId="26" fillId="4" borderId="4" xfId="0" applyFont="1" applyFill="1" applyBorder="1" applyAlignment="1">
      <alignment horizontal="center" vertical="center"/>
    </xf>
    <xf numFmtId="0" fontId="26" fillId="4" borderId="4" xfId="0" applyFont="1" applyFill="1" applyBorder="1" applyAlignment="1">
      <alignment horizontal="center" vertical="center" wrapText="1"/>
    </xf>
    <xf numFmtId="0" fontId="26" fillId="0" borderId="0" xfId="0" applyFont="1"/>
    <xf numFmtId="0" fontId="26" fillId="4" borderId="0" xfId="0" applyFont="1" applyFill="1"/>
    <xf numFmtId="164" fontId="26" fillId="4" borderId="0" xfId="1" applyFont="1" applyFill="1" applyBorder="1" applyAlignment="1">
      <alignment horizontal="center"/>
    </xf>
    <xf numFmtId="0" fontId="24" fillId="4" borderId="0" xfId="0" applyFont="1" applyFill="1"/>
    <xf numFmtId="0" fontId="24" fillId="4" borderId="4" xfId="0" applyFont="1" applyFill="1" applyBorder="1" applyAlignment="1">
      <alignment horizontal="center" vertical="center"/>
    </xf>
    <xf numFmtId="0" fontId="24" fillId="0" borderId="4" xfId="0" applyFont="1" applyBorder="1" applyAlignment="1">
      <alignment horizontal="center" vertical="center"/>
    </xf>
    <xf numFmtId="167" fontId="24" fillId="0" borderId="4" xfId="0" applyNumberFormat="1" applyFont="1" applyBorder="1" applyAlignment="1">
      <alignment horizontal="center" vertical="center"/>
    </xf>
    <xf numFmtId="168" fontId="24" fillId="0" borderId="4" xfId="0" applyNumberFormat="1" applyFont="1" applyBorder="1" applyAlignment="1">
      <alignment horizontal="center" vertical="center"/>
    </xf>
    <xf numFmtId="0" fontId="24" fillId="0" borderId="6" xfId="0" applyFont="1" applyBorder="1"/>
    <xf numFmtId="0" fontId="24" fillId="0" borderId="7" xfId="0" applyFont="1" applyBorder="1"/>
    <xf numFmtId="0" fontId="24" fillId="0" borderId="3" xfId="0" applyFont="1" applyBorder="1"/>
    <xf numFmtId="44" fontId="0" fillId="0" borderId="0" xfId="0" applyNumberFormat="1"/>
    <xf numFmtId="0" fontId="26" fillId="4" borderId="4" xfId="0" applyFont="1" applyFill="1" applyBorder="1" applyAlignment="1">
      <alignment vertical="center"/>
    </xf>
    <xf numFmtId="0" fontId="24" fillId="0" borderId="4" xfId="0" applyFont="1" applyBorder="1" applyAlignment="1">
      <alignment wrapText="1"/>
    </xf>
    <xf numFmtId="0" fontId="19" fillId="0" borderId="4" xfId="0" applyFont="1" applyBorder="1" applyAlignment="1">
      <alignment horizontal="center" vertical="center"/>
    </xf>
    <xf numFmtId="0" fontId="24" fillId="0" borderId="4" xfId="29" applyFont="1" applyBorder="1" applyAlignment="1">
      <alignment vertical="center" wrapText="1"/>
    </xf>
    <xf numFmtId="0" fontId="24" fillId="0" borderId="4" xfId="29" applyFont="1" applyBorder="1" applyAlignment="1">
      <alignment vertical="center"/>
    </xf>
    <xf numFmtId="0" fontId="26" fillId="0" borderId="4" xfId="29" applyFont="1" applyBorder="1" applyAlignment="1">
      <alignment horizontal="center" vertical="center" wrapText="1"/>
    </xf>
    <xf numFmtId="0" fontId="24" fillId="0" borderId="4" xfId="29" applyFont="1" applyBorder="1"/>
    <xf numFmtId="165" fontId="7" fillId="3" borderId="0" xfId="2" applyFont="1" applyFill="1" applyBorder="1" applyAlignment="1">
      <alignment vertical="center" wrapText="1"/>
    </xf>
    <xf numFmtId="165" fontId="7" fillId="3" borderId="0" xfId="2" applyFont="1" applyFill="1" applyBorder="1" applyAlignment="1">
      <alignment horizontal="justify" vertical="center" wrapText="1"/>
    </xf>
    <xf numFmtId="2" fontId="7" fillId="0" borderId="0" xfId="2" applyNumberFormat="1" applyFont="1" applyFill="1" applyAlignment="1">
      <alignment horizontal="center" vertical="center" wrapText="1"/>
    </xf>
    <xf numFmtId="0" fontId="30" fillId="4" borderId="0" xfId="0" applyFont="1" applyFill="1" applyAlignment="1">
      <alignment vertical="center"/>
    </xf>
    <xf numFmtId="0" fontId="30" fillId="0" borderId="0" xfId="0" applyFont="1" applyAlignment="1">
      <alignment vertical="center"/>
    </xf>
    <xf numFmtId="0" fontId="32" fillId="2" borderId="13" xfId="0" applyFont="1" applyFill="1" applyBorder="1" applyAlignment="1">
      <alignment horizontal="center" vertical="center" wrapText="1"/>
    </xf>
    <xf numFmtId="0" fontId="33" fillId="0" borderId="4" xfId="0" applyFont="1" applyBorder="1" applyAlignment="1">
      <alignment horizontal="justify" vertical="center" wrapText="1"/>
    </xf>
    <xf numFmtId="0" fontId="35" fillId="0" borderId="4" xfId="0" applyFont="1" applyBorder="1" applyAlignment="1">
      <alignment horizontal="center" vertical="center" wrapText="1"/>
    </xf>
    <xf numFmtId="0" fontId="30" fillId="0" borderId="4" xfId="0" applyFont="1" applyBorder="1" applyAlignment="1">
      <alignment vertical="center"/>
    </xf>
    <xf numFmtId="0" fontId="30" fillId="0" borderId="0" xfId="0" applyFont="1" applyAlignment="1">
      <alignment vertical="center" wrapText="1"/>
    </xf>
    <xf numFmtId="0" fontId="36" fillId="0" borderId="4" xfId="0" applyFont="1" applyBorder="1" applyAlignment="1">
      <alignment horizontal="justify" vertical="center" wrapText="1"/>
    </xf>
    <xf numFmtId="0" fontId="33" fillId="4" borderId="4" xfId="0" applyFont="1" applyFill="1" applyBorder="1" applyAlignment="1">
      <alignment horizontal="justify" vertical="center" wrapText="1"/>
    </xf>
    <xf numFmtId="0" fontId="35" fillId="4" borderId="4" xfId="0" applyFont="1" applyFill="1" applyBorder="1" applyAlignment="1">
      <alignment horizontal="center" vertical="center" wrapText="1"/>
    </xf>
    <xf numFmtId="0" fontId="30" fillId="4" borderId="4" xfId="0" applyFont="1" applyFill="1" applyBorder="1" applyAlignment="1">
      <alignment vertical="center"/>
    </xf>
    <xf numFmtId="0" fontId="33" fillId="2" borderId="4" xfId="0" applyFont="1" applyFill="1" applyBorder="1" applyAlignment="1">
      <alignment horizontal="center" vertical="center" wrapText="1"/>
    </xf>
    <xf numFmtId="0" fontId="33" fillId="0" borderId="0" xfId="0" applyFont="1" applyAlignment="1">
      <alignment horizontal="center" vertical="center" wrapText="1"/>
    </xf>
    <xf numFmtId="0" fontId="38" fillId="4" borderId="4" xfId="0" applyFont="1" applyFill="1" applyBorder="1" applyAlignment="1">
      <alignment vertical="center"/>
    </xf>
    <xf numFmtId="0" fontId="39" fillId="4" borderId="0" xfId="0" applyFont="1" applyFill="1" applyAlignment="1">
      <alignment vertical="center"/>
    </xf>
    <xf numFmtId="0" fontId="38" fillId="2" borderId="4" xfId="0" applyFont="1" applyFill="1" applyBorder="1" applyAlignment="1">
      <alignment horizontal="left" vertical="center" wrapText="1"/>
    </xf>
    <xf numFmtId="0" fontId="38" fillId="2" borderId="4" xfId="0" applyFont="1" applyFill="1" applyBorder="1" applyAlignment="1">
      <alignment horizontal="center" vertical="center"/>
    </xf>
    <xf numFmtId="170" fontId="30" fillId="0" borderId="4" xfId="38" applyNumberFormat="1" applyFont="1" applyFill="1" applyBorder="1" applyAlignment="1">
      <alignment vertical="center"/>
    </xf>
    <xf numFmtId="170" fontId="30" fillId="4" borderId="4" xfId="38" applyNumberFormat="1" applyFont="1" applyFill="1" applyBorder="1" applyAlignment="1">
      <alignment vertical="center"/>
    </xf>
    <xf numFmtId="0" fontId="30" fillId="4" borderId="4" xfId="0" applyFont="1" applyFill="1" applyBorder="1" applyAlignment="1">
      <alignment vertical="center" wrapText="1"/>
    </xf>
    <xf numFmtId="0" fontId="30" fillId="0" borderId="0" xfId="0" applyFont="1" applyAlignment="1">
      <alignment horizontal="left" vertical="center"/>
    </xf>
    <xf numFmtId="0" fontId="38" fillId="2" borderId="4" xfId="0" applyFont="1" applyFill="1" applyBorder="1" applyAlignment="1">
      <alignment horizontal="left" vertical="center"/>
    </xf>
    <xf numFmtId="168" fontId="41" fillId="8" borderId="4" xfId="0" applyNumberFormat="1" applyFont="1" applyFill="1" applyBorder="1" applyAlignment="1">
      <alignment horizontal="center" vertical="center" wrapText="1"/>
    </xf>
    <xf numFmtId="168" fontId="41" fillId="0" borderId="4" xfId="0" applyNumberFormat="1" applyFont="1" applyBorder="1" applyAlignment="1">
      <alignment horizontal="center" vertical="center" wrapText="1"/>
    </xf>
    <xf numFmtId="0" fontId="43" fillId="9" borderId="4" xfId="0" applyFont="1" applyFill="1" applyBorder="1" applyAlignment="1">
      <alignment vertical="center"/>
    </xf>
    <xf numFmtId="0" fontId="43" fillId="9" borderId="4" xfId="0" applyFont="1" applyFill="1" applyBorder="1" applyAlignment="1">
      <alignment horizontal="center" vertical="center"/>
    </xf>
    <xf numFmtId="168" fontId="44" fillId="0" borderId="4" xfId="0" applyNumberFormat="1" applyFont="1" applyBorder="1" applyAlignment="1">
      <alignment horizontal="right" vertical="center"/>
    </xf>
    <xf numFmtId="168" fontId="43" fillId="9" borderId="4" xfId="0" applyNumberFormat="1" applyFont="1" applyFill="1" applyBorder="1" applyAlignment="1">
      <alignment horizontal="right" vertical="center"/>
    </xf>
    <xf numFmtId="0" fontId="38" fillId="9" borderId="4" xfId="0" applyFont="1" applyFill="1" applyBorder="1" applyAlignment="1">
      <alignment vertical="center" wrapText="1"/>
    </xf>
    <xf numFmtId="0" fontId="30" fillId="0" borderId="4" xfId="0" applyFont="1" applyBorder="1" applyAlignment="1">
      <alignment vertical="center" wrapText="1"/>
    </xf>
    <xf numFmtId="168" fontId="30" fillId="0" borderId="4" xfId="0" applyNumberFormat="1" applyFont="1" applyBorder="1" applyAlignment="1">
      <alignment vertical="center" wrapText="1"/>
    </xf>
    <xf numFmtId="0" fontId="30" fillId="8" borderId="0" xfId="0" applyFont="1" applyFill="1" applyAlignment="1">
      <alignment vertical="center" wrapText="1"/>
    </xf>
    <xf numFmtId="0" fontId="32" fillId="10" borderId="13" xfId="0" applyFont="1" applyFill="1" applyBorder="1" applyAlignment="1">
      <alignment horizontal="center" vertical="center" wrapText="1"/>
    </xf>
    <xf numFmtId="0" fontId="38" fillId="10" borderId="4" xfId="0" applyFont="1" applyFill="1" applyBorder="1" applyAlignment="1">
      <alignment vertical="center"/>
    </xf>
    <xf numFmtId="0" fontId="38" fillId="10" borderId="4" xfId="0" applyFont="1" applyFill="1" applyBorder="1" applyAlignment="1">
      <alignment horizontal="center" vertical="center"/>
    </xf>
    <xf numFmtId="0" fontId="38" fillId="4" borderId="0" xfId="0" applyFont="1" applyFill="1" applyAlignment="1">
      <alignment vertical="center"/>
    </xf>
    <xf numFmtId="0" fontId="32" fillId="10" borderId="18" xfId="0" applyFont="1" applyFill="1" applyBorder="1" applyAlignment="1">
      <alignment horizontal="center" vertical="center" wrapText="1"/>
    </xf>
    <xf numFmtId="0" fontId="32" fillId="10" borderId="14" xfId="0" applyFont="1" applyFill="1" applyBorder="1" applyAlignment="1">
      <alignment horizontal="center" vertical="center" wrapText="1"/>
    </xf>
    <xf numFmtId="0" fontId="26" fillId="10" borderId="4" xfId="29" applyFont="1" applyFill="1" applyBorder="1" applyAlignment="1">
      <alignment horizontal="center" vertical="center" wrapText="1"/>
    </xf>
    <xf numFmtId="2" fontId="24" fillId="0" borderId="4" xfId="29" applyNumberFormat="1" applyFont="1" applyBorder="1" applyAlignment="1">
      <alignment horizontal="center" vertical="center"/>
    </xf>
    <xf numFmtId="2" fontId="24" fillId="0" borderId="13" xfId="29" applyNumberFormat="1" applyFont="1" applyBorder="1" applyAlignment="1">
      <alignment horizontal="center" vertical="center" wrapText="1"/>
    </xf>
    <xf numFmtId="2" fontId="24" fillId="0" borderId="4" xfId="29" applyNumberFormat="1" applyFont="1" applyBorder="1" applyAlignment="1">
      <alignment horizontal="center" vertical="center" wrapText="1"/>
    </xf>
    <xf numFmtId="2" fontId="19" fillId="0" borderId="4" xfId="0" applyNumberFormat="1" applyFont="1" applyBorder="1" applyAlignment="1">
      <alignment horizontal="center" vertical="center"/>
    </xf>
    <xf numFmtId="0" fontId="38" fillId="0" borderId="4" xfId="0" applyFont="1" applyBorder="1" applyAlignment="1">
      <alignment horizontal="left" vertical="center"/>
    </xf>
    <xf numFmtId="0" fontId="38" fillId="0" borderId="12" xfId="0" applyFont="1" applyBorder="1" applyAlignment="1">
      <alignment horizontal="left" vertical="center"/>
    </xf>
    <xf numFmtId="0" fontId="32" fillId="2" borderId="4" xfId="0" applyFont="1" applyFill="1" applyBorder="1" applyAlignment="1">
      <alignment vertical="center" wrapText="1"/>
    </xf>
    <xf numFmtId="0" fontId="32" fillId="2" borderId="4" xfId="0" applyFont="1" applyFill="1" applyBorder="1" applyAlignment="1">
      <alignment horizontal="center" vertical="center" wrapText="1"/>
    </xf>
    <xf numFmtId="0" fontId="40" fillId="0" borderId="4" xfId="0" applyFont="1" applyBorder="1" applyAlignment="1">
      <alignment horizontal="center" vertical="center"/>
    </xf>
    <xf numFmtId="0" fontId="32" fillId="10" borderId="4" xfId="0" applyFont="1" applyFill="1" applyBorder="1" applyAlignment="1">
      <alignment horizontal="center" vertical="center" wrapText="1"/>
    </xf>
    <xf numFmtId="9" fontId="30" fillId="0" borderId="0" xfId="39" applyFont="1" applyAlignment="1">
      <alignment vertical="center"/>
    </xf>
    <xf numFmtId="9" fontId="40" fillId="0" borderId="0" xfId="39" applyFont="1" applyAlignment="1">
      <alignment vertical="center"/>
    </xf>
    <xf numFmtId="10" fontId="30" fillId="0" borderId="0" xfId="39" applyNumberFormat="1" applyFont="1" applyAlignment="1">
      <alignment vertical="center"/>
    </xf>
    <xf numFmtId="2" fontId="30" fillId="0" borderId="0" xfId="0" applyNumberFormat="1" applyFont="1" applyAlignment="1">
      <alignment vertical="center"/>
    </xf>
    <xf numFmtId="1" fontId="30" fillId="0" borderId="0" xfId="0" applyNumberFormat="1" applyFont="1" applyAlignment="1">
      <alignment vertical="center"/>
    </xf>
    <xf numFmtId="1" fontId="35" fillId="0" borderId="4" xfId="0" applyNumberFormat="1" applyFont="1" applyBorder="1" applyAlignment="1">
      <alignment horizontal="center" vertical="center" wrapText="1"/>
    </xf>
    <xf numFmtId="0" fontId="40" fillId="0" borderId="4" xfId="0" applyFont="1" applyBorder="1" applyAlignment="1">
      <alignment horizontal="center" vertical="center" wrapText="1"/>
    </xf>
    <xf numFmtId="0" fontId="30" fillId="0" borderId="4" xfId="0" applyFont="1" applyBorder="1" applyAlignment="1">
      <alignment horizontal="center" vertical="center"/>
    </xf>
    <xf numFmtId="0" fontId="30" fillId="4" borderId="4" xfId="0" applyFont="1" applyFill="1" applyBorder="1" applyAlignment="1">
      <alignment horizontal="center" vertical="center" wrapText="1"/>
    </xf>
    <xf numFmtId="0" fontId="30" fillId="4" borderId="4" xfId="0" applyFont="1" applyFill="1" applyBorder="1" applyAlignment="1">
      <alignment horizontal="center" vertical="center"/>
    </xf>
    <xf numFmtId="0" fontId="40" fillId="0" borderId="0" xfId="0" applyFont="1" applyAlignment="1">
      <alignment vertical="center"/>
    </xf>
    <xf numFmtId="0" fontId="40" fillId="4" borderId="0" xfId="0" applyFont="1" applyFill="1" applyAlignment="1">
      <alignment vertical="center"/>
    </xf>
    <xf numFmtId="0" fontId="40" fillId="0" borderId="4" xfId="0" applyFont="1" applyBorder="1" applyAlignment="1">
      <alignment vertical="center"/>
    </xf>
    <xf numFmtId="1" fontId="40" fillId="0" borderId="0" xfId="0" applyNumberFormat="1" applyFont="1" applyAlignment="1">
      <alignment vertical="center"/>
    </xf>
    <xf numFmtId="168" fontId="42" fillId="7" borderId="4" xfId="0" applyNumberFormat="1" applyFont="1" applyFill="1" applyBorder="1" applyAlignment="1">
      <alignment horizontal="center" vertical="center"/>
    </xf>
    <xf numFmtId="9" fontId="30" fillId="4" borderId="0" xfId="39" applyFont="1" applyFill="1" applyAlignment="1">
      <alignment vertical="center"/>
    </xf>
    <xf numFmtId="2" fontId="30" fillId="4" borderId="0" xfId="0" applyNumberFormat="1" applyFont="1" applyFill="1" applyAlignment="1">
      <alignment vertical="center"/>
    </xf>
    <xf numFmtId="171" fontId="30" fillId="0" borderId="4" xfId="38" applyNumberFormat="1" applyFont="1" applyFill="1" applyBorder="1" applyAlignment="1">
      <alignment vertical="center"/>
    </xf>
    <xf numFmtId="171" fontId="30" fillId="4" borderId="4" xfId="38" applyNumberFormat="1" applyFont="1" applyFill="1" applyBorder="1" applyAlignment="1">
      <alignment vertical="center"/>
    </xf>
    <xf numFmtId="2" fontId="30" fillId="4" borderId="4" xfId="0" applyNumberFormat="1" applyFont="1" applyFill="1" applyBorder="1" applyAlignment="1">
      <alignment vertical="center"/>
    </xf>
    <xf numFmtId="2" fontId="38" fillId="4" borderId="4" xfId="0" applyNumberFormat="1" applyFont="1" applyFill="1" applyBorder="1" applyAlignment="1">
      <alignment vertical="center"/>
    </xf>
    <xf numFmtId="10" fontId="40" fillId="0" borderId="0" xfId="39" applyNumberFormat="1" applyFont="1" applyAlignment="1">
      <alignment vertical="center"/>
    </xf>
    <xf numFmtId="2" fontId="40" fillId="0" borderId="0" xfId="0" applyNumberFormat="1" applyFont="1" applyAlignment="1">
      <alignment vertical="center"/>
    </xf>
    <xf numFmtId="2" fontId="41" fillId="8" borderId="4" xfId="0" applyNumberFormat="1" applyFont="1" applyFill="1" applyBorder="1" applyAlignment="1">
      <alignment horizontal="center" vertical="center" wrapText="1"/>
    </xf>
    <xf numFmtId="2" fontId="41" fillId="0" borderId="4" xfId="0" applyNumberFormat="1" applyFont="1" applyBorder="1" applyAlignment="1">
      <alignment horizontal="center" vertical="center" wrapText="1"/>
    </xf>
    <xf numFmtId="2" fontId="42" fillId="7" borderId="4" xfId="0" applyNumberFormat="1" applyFont="1" applyFill="1" applyBorder="1" applyAlignment="1">
      <alignment horizontal="center" vertical="center"/>
    </xf>
    <xf numFmtId="2" fontId="44" fillId="0" borderId="4" xfId="0" applyNumberFormat="1" applyFont="1" applyBorder="1" applyAlignment="1">
      <alignment horizontal="right" vertical="center"/>
    </xf>
    <xf numFmtId="2" fontId="43" fillId="9" borderId="4" xfId="0" applyNumberFormat="1" applyFont="1" applyFill="1" applyBorder="1" applyAlignment="1">
      <alignment horizontal="right" vertical="center"/>
    </xf>
    <xf numFmtId="0" fontId="32" fillId="10" borderId="10" xfId="0" applyFont="1" applyFill="1" applyBorder="1" applyAlignment="1">
      <alignment horizontal="center" vertical="center" wrapText="1"/>
    </xf>
    <xf numFmtId="168" fontId="40" fillId="0" borderId="4" xfId="0" applyNumberFormat="1" applyFont="1" applyBorder="1" applyAlignment="1">
      <alignment horizontal="center" vertical="center"/>
    </xf>
    <xf numFmtId="168" fontId="38" fillId="2" borderId="4" xfId="0" applyNumberFormat="1" applyFont="1" applyFill="1" applyBorder="1" applyAlignment="1">
      <alignment horizontal="center" vertical="center"/>
    </xf>
    <xf numFmtId="10" fontId="30" fillId="4" borderId="0" xfId="39" applyNumberFormat="1" applyFont="1" applyFill="1" applyAlignment="1">
      <alignment vertical="center"/>
    </xf>
    <xf numFmtId="2" fontId="40" fillId="0" borderId="4" xfId="0" applyNumberFormat="1" applyFont="1" applyBorder="1" applyAlignment="1">
      <alignment horizontal="center" vertical="center"/>
    </xf>
    <xf numFmtId="2" fontId="38" fillId="2" borderId="4" xfId="0" applyNumberFormat="1" applyFont="1" applyFill="1" applyBorder="1" applyAlignment="1">
      <alignment horizontal="center" vertical="center"/>
    </xf>
    <xf numFmtId="2" fontId="33" fillId="10" borderId="4" xfId="0" applyNumberFormat="1" applyFont="1" applyFill="1" applyBorder="1" applyAlignment="1">
      <alignment horizontal="center" vertical="center" wrapText="1"/>
    </xf>
    <xf numFmtId="2" fontId="40" fillId="0" borderId="4" xfId="0" applyNumberFormat="1" applyFont="1" applyBorder="1" applyAlignment="1">
      <alignment vertical="center"/>
    </xf>
    <xf numFmtId="2" fontId="38" fillId="10" borderId="4" xfId="0" applyNumberFormat="1" applyFont="1" applyFill="1" applyBorder="1" applyAlignment="1">
      <alignment vertical="center"/>
    </xf>
    <xf numFmtId="0" fontId="38" fillId="4" borderId="0" xfId="0" applyFont="1" applyFill="1" applyAlignment="1">
      <alignment vertical="center" wrapText="1"/>
    </xf>
    <xf numFmtId="0" fontId="30" fillId="0" borderId="4" xfId="0" applyFont="1" applyBorder="1" applyAlignment="1">
      <alignment horizontal="center" vertical="center" wrapText="1"/>
    </xf>
    <xf numFmtId="43" fontId="38" fillId="10" borderId="4" xfId="0" applyNumberFormat="1" applyFont="1" applyFill="1" applyBorder="1" applyAlignment="1">
      <alignment vertical="center"/>
    </xf>
    <xf numFmtId="2" fontId="35" fillId="0" borderId="4" xfId="0" applyNumberFormat="1" applyFont="1" applyBorder="1" applyAlignment="1">
      <alignment horizontal="center" vertical="center" wrapText="1"/>
    </xf>
    <xf numFmtId="2" fontId="35" fillId="4" borderId="4" xfId="0" applyNumberFormat="1" applyFont="1" applyFill="1" applyBorder="1" applyAlignment="1">
      <alignment horizontal="center" vertical="center" wrapText="1"/>
    </xf>
    <xf numFmtId="2" fontId="40" fillId="0" borderId="12" xfId="0" applyNumberFormat="1" applyFont="1" applyBorder="1"/>
    <xf numFmtId="2" fontId="33" fillId="10" borderId="12" xfId="0" applyNumberFormat="1" applyFont="1" applyFill="1" applyBorder="1" applyAlignment="1">
      <alignment horizontal="center" vertical="center" wrapText="1"/>
    </xf>
    <xf numFmtId="2" fontId="22" fillId="0" borderId="4" xfId="0" applyNumberFormat="1" applyFont="1" applyBorder="1" applyAlignment="1">
      <alignment horizontal="center" vertical="center"/>
    </xf>
    <xf numFmtId="44" fontId="24" fillId="0" borderId="4" xfId="27" applyFont="1" applyBorder="1"/>
    <xf numFmtId="2" fontId="23" fillId="6" borderId="4" xfId="0" applyNumberFormat="1" applyFont="1" applyFill="1" applyBorder="1" applyAlignment="1">
      <alignment horizontal="center" vertical="center"/>
    </xf>
    <xf numFmtId="2" fontId="19" fillId="6" borderId="4" xfId="0" applyNumberFormat="1" applyFont="1" applyFill="1" applyBorder="1" applyAlignment="1">
      <alignment horizontal="center" vertical="center"/>
    </xf>
    <xf numFmtId="165" fontId="7" fillId="3" borderId="0" xfId="2" applyFont="1" applyFill="1" applyBorder="1" applyAlignment="1">
      <alignment horizontal="justify" vertical="center" wrapText="1"/>
    </xf>
    <xf numFmtId="0" fontId="17" fillId="5" borderId="8" xfId="15" applyFont="1" applyFill="1" applyBorder="1" applyAlignment="1">
      <alignment horizontal="center" vertical="center" wrapText="1"/>
    </xf>
    <xf numFmtId="0" fontId="17" fillId="5" borderId="9" xfId="15" applyFont="1" applyFill="1" applyBorder="1" applyAlignment="1">
      <alignment horizontal="center" vertical="center" wrapText="1"/>
    </xf>
    <xf numFmtId="0" fontId="17" fillId="5" borderId="10" xfId="15" applyFont="1" applyFill="1" applyBorder="1" applyAlignment="1">
      <alignment horizontal="center" vertical="center" wrapText="1"/>
    </xf>
    <xf numFmtId="0" fontId="17" fillId="5" borderId="1" xfId="15" applyFont="1" applyFill="1" applyBorder="1" applyAlignment="1">
      <alignment horizontal="center" vertical="center" wrapText="1"/>
    </xf>
    <xf numFmtId="0" fontId="17" fillId="5" borderId="0" xfId="15" applyFont="1" applyFill="1" applyAlignment="1">
      <alignment horizontal="center" vertical="center" wrapText="1"/>
    </xf>
    <xf numFmtId="0" fontId="17" fillId="5" borderId="2" xfId="15" applyFont="1" applyFill="1" applyBorder="1" applyAlignment="1">
      <alignment horizontal="center" vertical="center" wrapText="1"/>
    </xf>
    <xf numFmtId="0" fontId="17" fillId="5" borderId="6" xfId="15" applyFont="1" applyFill="1" applyBorder="1" applyAlignment="1">
      <alignment horizontal="center" vertical="center" wrapText="1"/>
    </xf>
    <xf numFmtId="0" fontId="27" fillId="5" borderId="7" xfId="15" applyFont="1" applyFill="1" applyBorder="1" applyAlignment="1">
      <alignment horizontal="center" vertical="center" wrapText="1"/>
    </xf>
    <xf numFmtId="0" fontId="17" fillId="5" borderId="7" xfId="15" applyFont="1" applyFill="1" applyBorder="1" applyAlignment="1">
      <alignment horizontal="center" vertical="center" wrapText="1"/>
    </xf>
    <xf numFmtId="0" fontId="17" fillId="5" borderId="3" xfId="15" applyFont="1" applyFill="1" applyBorder="1" applyAlignment="1">
      <alignment horizontal="center" vertical="center" wrapText="1"/>
    </xf>
    <xf numFmtId="0" fontId="12" fillId="0" borderId="1" xfId="15" applyFont="1" applyBorder="1" applyAlignment="1">
      <alignment horizontal="justify" vertical="center" wrapText="1"/>
    </xf>
    <xf numFmtId="0" fontId="12" fillId="0" borderId="0" xfId="15" applyFont="1" applyAlignment="1">
      <alignment horizontal="justify" vertical="center" wrapText="1"/>
    </xf>
    <xf numFmtId="0" fontId="12" fillId="0" borderId="2" xfId="15" applyFont="1" applyBorder="1" applyAlignment="1">
      <alignment horizontal="justify" vertical="center" wrapText="1"/>
    </xf>
    <xf numFmtId="0" fontId="27" fillId="0" borderId="0" xfId="15" applyFont="1" applyAlignment="1">
      <alignment horizontal="justify" vertical="center" wrapText="1"/>
    </xf>
    <xf numFmtId="0" fontId="7" fillId="3" borderId="0" xfId="15" applyFont="1" applyFill="1" applyAlignment="1">
      <alignment horizontal="justify" vertical="center" wrapText="1"/>
    </xf>
    <xf numFmtId="0" fontId="17" fillId="0" borderId="1" xfId="15" applyFont="1" applyBorder="1" applyAlignment="1">
      <alignment horizontal="justify" vertical="center" wrapText="1"/>
    </xf>
    <xf numFmtId="0" fontId="17" fillId="0" borderId="0" xfId="15" applyFont="1" applyAlignment="1">
      <alignment horizontal="justify" vertical="center" wrapText="1"/>
    </xf>
    <xf numFmtId="0" fontId="17" fillId="0" borderId="2" xfId="15" applyFont="1" applyBorder="1" applyAlignment="1">
      <alignment horizontal="justify" vertical="center" wrapText="1"/>
    </xf>
    <xf numFmtId="0" fontId="12" fillId="3" borderId="1" xfId="15" applyFont="1" applyFill="1" applyBorder="1" applyAlignment="1">
      <alignment horizontal="justify" vertical="center" wrapText="1"/>
    </xf>
    <xf numFmtId="0" fontId="12" fillId="3" borderId="0" xfId="15" applyFont="1" applyFill="1" applyAlignment="1">
      <alignment horizontal="justify" vertical="center" wrapText="1"/>
    </xf>
    <xf numFmtId="0" fontId="12" fillId="3" borderId="2" xfId="15" applyFont="1" applyFill="1" applyBorder="1" applyAlignment="1">
      <alignment horizontal="justify" vertical="center" wrapText="1"/>
    </xf>
    <xf numFmtId="0" fontId="12" fillId="3" borderId="6" xfId="15" applyFont="1" applyFill="1" applyBorder="1" applyAlignment="1">
      <alignment horizontal="justify" vertical="center" wrapText="1"/>
    </xf>
    <xf numFmtId="0" fontId="12" fillId="3" borderId="7" xfId="15" applyFont="1" applyFill="1" applyBorder="1" applyAlignment="1">
      <alignment horizontal="justify" vertical="center" wrapText="1"/>
    </xf>
    <xf numFmtId="0" fontId="12" fillId="3" borderId="3" xfId="15" applyFont="1" applyFill="1" applyBorder="1" applyAlignment="1">
      <alignment horizontal="justify" vertical="center" wrapText="1"/>
    </xf>
    <xf numFmtId="165" fontId="7" fillId="3" borderId="0" xfId="2" applyFont="1" applyFill="1" applyBorder="1" applyAlignment="1">
      <alignment horizontal="center" vertical="center" wrapText="1"/>
    </xf>
    <xf numFmtId="0" fontId="17" fillId="0" borderId="1" xfId="15" applyFont="1" applyBorder="1" applyAlignment="1">
      <alignment horizontal="left" vertical="center" wrapText="1"/>
    </xf>
    <xf numFmtId="0" fontId="17" fillId="0" borderId="0" xfId="15" applyFont="1" applyAlignment="1">
      <alignment horizontal="left" vertical="center" wrapText="1"/>
    </xf>
    <xf numFmtId="0" fontId="17" fillId="0" borderId="2" xfId="15" applyFont="1" applyBorder="1" applyAlignment="1">
      <alignment horizontal="left" vertical="center" wrapText="1"/>
    </xf>
    <xf numFmtId="0" fontId="12" fillId="0" borderId="1" xfId="15" applyFont="1" applyBorder="1" applyAlignment="1">
      <alignment horizontal="left" vertical="center" wrapText="1"/>
    </xf>
    <xf numFmtId="0" fontId="12" fillId="0" borderId="0" xfId="15" applyFont="1" applyAlignment="1">
      <alignment horizontal="left" vertical="center" wrapText="1"/>
    </xf>
    <xf numFmtId="0" fontId="12" fillId="0" borderId="2" xfId="15" applyFont="1" applyBorder="1" applyAlignment="1">
      <alignment horizontal="left" vertical="center" wrapText="1"/>
    </xf>
    <xf numFmtId="0" fontId="38" fillId="0" borderId="4" xfId="0" applyFont="1" applyBorder="1" applyAlignment="1">
      <alignment horizontal="left" vertical="center"/>
    </xf>
    <xf numFmtId="0" fontId="38" fillId="0" borderId="5" xfId="0" applyFont="1" applyBorder="1" applyAlignment="1">
      <alignment horizontal="left" vertical="center"/>
    </xf>
    <xf numFmtId="0" fontId="38" fillId="0" borderId="12" xfId="0" applyFont="1" applyBorder="1" applyAlignment="1">
      <alignment horizontal="left" vertical="center"/>
    </xf>
    <xf numFmtId="0" fontId="31" fillId="2" borderId="4" xfId="0" applyFont="1" applyFill="1" applyBorder="1" applyAlignment="1">
      <alignment horizontal="center" vertical="center" wrapText="1"/>
    </xf>
    <xf numFmtId="0" fontId="31" fillId="0" borderId="5" xfId="0" applyFont="1" applyBorder="1" applyAlignment="1">
      <alignment horizontal="center" vertical="center" wrapText="1"/>
    </xf>
    <xf numFmtId="0" fontId="31" fillId="0" borderId="11" xfId="0" applyFont="1" applyBorder="1" applyAlignment="1">
      <alignment horizontal="center" vertical="center" wrapText="1"/>
    </xf>
    <xf numFmtId="0" fontId="31" fillId="0" borderId="12" xfId="0" applyFont="1" applyBorder="1" applyAlignment="1">
      <alignment horizontal="center" vertical="center" wrapText="1"/>
    </xf>
    <xf numFmtId="0" fontId="32" fillId="2" borderId="4" xfId="0" applyFont="1" applyFill="1" applyBorder="1" applyAlignment="1">
      <alignment vertical="center" wrapText="1"/>
    </xf>
    <xf numFmtId="0" fontId="43" fillId="9" borderId="5" xfId="0" applyFont="1" applyFill="1" applyBorder="1" applyAlignment="1">
      <alignment horizontal="center" vertical="center"/>
    </xf>
    <xf numFmtId="0" fontId="43" fillId="9" borderId="12" xfId="0" applyFont="1" applyFill="1" applyBorder="1" applyAlignment="1">
      <alignment horizontal="center" vertical="center"/>
    </xf>
    <xf numFmtId="0" fontId="44" fillId="0" borderId="5" xfId="0" applyFont="1" applyBorder="1" applyAlignment="1">
      <alignment horizontal="left" vertical="center"/>
    </xf>
    <xf numFmtId="0" fontId="44" fillId="0" borderId="12" xfId="0" applyFont="1" applyBorder="1" applyAlignment="1">
      <alignment horizontal="left" vertical="center"/>
    </xf>
    <xf numFmtId="0" fontId="33" fillId="0" borderId="4" xfId="0" applyFont="1" applyBorder="1" applyAlignment="1">
      <alignment horizontal="justify" vertical="center" wrapText="1"/>
    </xf>
    <xf numFmtId="0" fontId="32" fillId="2" borderId="4" xfId="0" applyFont="1" applyFill="1" applyBorder="1" applyAlignment="1">
      <alignment horizontal="center" vertical="center" wrapText="1"/>
    </xf>
    <xf numFmtId="0" fontId="32" fillId="0" borderId="4" xfId="0" applyFont="1" applyBorder="1" applyAlignment="1">
      <alignment horizontal="left" vertical="center" wrapText="1"/>
    </xf>
    <xf numFmtId="0" fontId="38" fillId="8" borderId="4" xfId="0" applyFont="1" applyFill="1" applyBorder="1" applyAlignment="1">
      <alignment vertical="center" wrapText="1"/>
    </xf>
    <xf numFmtId="0" fontId="40" fillId="7" borderId="4" xfId="0" applyFont="1" applyFill="1" applyBorder="1" applyAlignment="1">
      <alignment horizontal="center" vertical="center"/>
    </xf>
    <xf numFmtId="0" fontId="31" fillId="2" borderId="15" xfId="0" applyFont="1" applyFill="1" applyBorder="1" applyAlignment="1">
      <alignment horizontal="center" vertical="center" wrapText="1"/>
    </xf>
    <xf numFmtId="0" fontId="31" fillId="2" borderId="20" xfId="0" applyFont="1" applyFill="1" applyBorder="1" applyAlignment="1">
      <alignment horizontal="center" vertical="center" wrapText="1"/>
    </xf>
    <xf numFmtId="0" fontId="31" fillId="2" borderId="16" xfId="0" applyFont="1" applyFill="1" applyBorder="1" applyAlignment="1">
      <alignment horizontal="center" vertical="center" wrapText="1"/>
    </xf>
    <xf numFmtId="0" fontId="31" fillId="2" borderId="17" xfId="0" applyFont="1" applyFill="1" applyBorder="1" applyAlignment="1">
      <alignment horizontal="center" vertical="center" wrapText="1"/>
    </xf>
    <xf numFmtId="0" fontId="31" fillId="0" borderId="19" xfId="0" applyFont="1" applyBorder="1" applyAlignment="1">
      <alignment horizontal="center" vertical="center" wrapText="1"/>
    </xf>
    <xf numFmtId="0" fontId="19" fillId="0" borderId="4" xfId="15" applyFont="1" applyBorder="1" applyAlignment="1">
      <alignment horizontal="center" vertical="center" wrapText="1"/>
    </xf>
    <xf numFmtId="0" fontId="20" fillId="6" borderId="4" xfId="0" applyFont="1" applyFill="1" applyBorder="1" applyAlignment="1">
      <alignment horizontal="center" vertical="center" wrapText="1"/>
    </xf>
    <xf numFmtId="0" fontId="21" fillId="6" borderId="4" xfId="0" applyFont="1" applyFill="1" applyBorder="1" applyAlignment="1">
      <alignment horizontal="center" vertical="center" wrapText="1"/>
    </xf>
    <xf numFmtId="0" fontId="23" fillId="6" borderId="4" xfId="0" applyFont="1" applyFill="1" applyBorder="1" applyAlignment="1">
      <alignment horizontal="center" vertical="center"/>
    </xf>
    <xf numFmtId="0" fontId="18" fillId="6" borderId="4" xfId="15" applyFont="1" applyFill="1" applyBorder="1" applyAlignment="1">
      <alignment horizontal="center" vertical="center" wrapText="1"/>
    </xf>
    <xf numFmtId="0" fontId="19" fillId="6" borderId="4" xfId="15" applyFont="1" applyFill="1" applyBorder="1" applyAlignment="1">
      <alignment horizontal="center" vertical="center"/>
    </xf>
    <xf numFmtId="0" fontId="19" fillId="6" borderId="4" xfId="28" applyNumberFormat="1" applyFont="1" applyFill="1" applyBorder="1" applyAlignment="1">
      <alignment horizontal="center" vertical="center" wrapText="1"/>
    </xf>
    <xf numFmtId="1" fontId="18" fillId="6" borderId="8" xfId="23" applyNumberFormat="1" applyFont="1" applyFill="1" applyBorder="1" applyAlignment="1">
      <alignment horizontal="center" vertical="center" wrapText="1"/>
    </xf>
    <xf numFmtId="1" fontId="18" fillId="6" borderId="9" xfId="23" applyNumberFormat="1" applyFont="1" applyFill="1" applyBorder="1" applyAlignment="1">
      <alignment horizontal="center" vertical="center" wrapText="1"/>
    </xf>
    <xf numFmtId="1" fontId="18" fillId="6" borderId="10" xfId="23" applyNumberFormat="1" applyFont="1" applyFill="1" applyBorder="1" applyAlignment="1">
      <alignment horizontal="center" vertical="center" wrapText="1"/>
    </xf>
    <xf numFmtId="0" fontId="19" fillId="0" borderId="4" xfId="0" applyFont="1" applyBorder="1" applyAlignment="1">
      <alignment horizontal="center" vertical="center"/>
    </xf>
    <xf numFmtId="0" fontId="26" fillId="4" borderId="4" xfId="0" applyFont="1" applyFill="1" applyBorder="1" applyAlignment="1">
      <alignment horizontal="center" vertical="center" wrapText="1"/>
    </xf>
    <xf numFmtId="0" fontId="26" fillId="4" borderId="5" xfId="0" applyFont="1" applyFill="1" applyBorder="1" applyAlignment="1">
      <alignment horizontal="center"/>
    </xf>
    <xf numFmtId="0" fontId="26" fillId="4" borderId="11" xfId="0" applyFont="1" applyFill="1" applyBorder="1" applyAlignment="1">
      <alignment horizontal="center"/>
    </xf>
    <xf numFmtId="0" fontId="26" fillId="4" borderId="12" xfId="0" applyFont="1" applyFill="1" applyBorder="1" applyAlignment="1">
      <alignment horizontal="center"/>
    </xf>
    <xf numFmtId="1" fontId="25" fillId="6" borderId="1" xfId="23" applyNumberFormat="1" applyFont="1" applyFill="1" applyBorder="1" applyAlignment="1">
      <alignment horizontal="center" vertical="center" wrapText="1"/>
    </xf>
    <xf numFmtId="1" fontId="25" fillId="6" borderId="0" xfId="23" applyNumberFormat="1" applyFont="1" applyFill="1" applyAlignment="1">
      <alignment horizontal="center" vertical="center" wrapText="1"/>
    </xf>
    <xf numFmtId="1" fontId="25" fillId="6" borderId="2" xfId="23" applyNumberFormat="1" applyFont="1" applyFill="1" applyBorder="1" applyAlignment="1">
      <alignment horizontal="center" vertical="center" wrapText="1"/>
    </xf>
    <xf numFmtId="0" fontId="26" fillId="4" borderId="4" xfId="0" applyFont="1" applyFill="1" applyBorder="1" applyAlignment="1">
      <alignment horizontal="center" wrapText="1"/>
    </xf>
    <xf numFmtId="166" fontId="26" fillId="4" borderId="4" xfId="1" applyNumberFormat="1" applyFont="1" applyFill="1" applyBorder="1" applyAlignment="1">
      <alignment horizontal="center"/>
    </xf>
    <xf numFmtId="0" fontId="26" fillId="4" borderId="4" xfId="0" applyFont="1" applyFill="1" applyBorder="1" applyAlignment="1">
      <alignment horizontal="center" vertical="center"/>
    </xf>
    <xf numFmtId="6" fontId="26" fillId="4" borderId="4" xfId="0" applyNumberFormat="1" applyFont="1" applyFill="1" applyBorder="1" applyAlignment="1">
      <alignment horizontal="center" vertical="center"/>
    </xf>
    <xf numFmtId="2" fontId="24" fillId="0" borderId="13" xfId="29" applyNumberFormat="1" applyFont="1" applyFill="1" applyBorder="1" applyAlignment="1">
      <alignment horizontal="center" vertical="center"/>
    </xf>
    <xf numFmtId="2" fontId="24" fillId="0" borderId="4" xfId="29" applyNumberFormat="1" applyFont="1" applyFill="1" applyBorder="1" applyAlignment="1">
      <alignment horizontal="center" vertical="center"/>
    </xf>
    <xf numFmtId="2" fontId="46" fillId="11" borderId="4" xfId="0" applyNumberFormat="1" applyFont="1" applyFill="1" applyBorder="1" applyAlignment="1">
      <alignment horizontal="center" vertical="center"/>
    </xf>
    <xf numFmtId="0" fontId="36" fillId="0" borderId="4" xfId="0" applyFont="1" applyFill="1" applyBorder="1" applyAlignment="1">
      <alignment horizontal="justify" vertical="center" wrapText="1"/>
    </xf>
    <xf numFmtId="2" fontId="38" fillId="10" borderId="4" xfId="0" applyNumberFormat="1" applyFont="1" applyFill="1" applyBorder="1" applyAlignment="1">
      <alignment horizontal="center" vertical="center" wrapText="1"/>
    </xf>
  </cellXfs>
  <cellStyles count="40">
    <cellStyle name="Millares" xfId="38" builtinId="3"/>
    <cellStyle name="Millares [0] 2" xfId="1" xr:uid="{00000000-0005-0000-0000-000000000000}"/>
    <cellStyle name="Millares [0] 2 2" xfId="20" xr:uid="{00000000-0005-0000-0000-000001000000}"/>
    <cellStyle name="Millares [0] 2 3" xfId="36" xr:uid="{843607A2-CC61-4765-8466-6E8BFDC423EF}"/>
    <cellStyle name="Millares 2" xfId="2" xr:uid="{00000000-0005-0000-0000-000002000000}"/>
    <cellStyle name="Millares 2 2" xfId="3" xr:uid="{00000000-0005-0000-0000-000003000000}"/>
    <cellStyle name="Millares 2 3" xfId="13" xr:uid="{00000000-0005-0000-0000-000004000000}"/>
    <cellStyle name="Millares 3" xfId="17" xr:uid="{00000000-0005-0000-0000-000005000000}"/>
    <cellStyle name="Millares 3 2" xfId="24" xr:uid="{00000000-0005-0000-0000-000006000000}"/>
    <cellStyle name="Millares 3 3" xfId="26" xr:uid="{00000000-0005-0000-0000-000007000000}"/>
    <cellStyle name="Millares 3 4" xfId="31" xr:uid="{21D2C222-68DA-4B4B-B698-99CA3D85F6E1}"/>
    <cellStyle name="Millares 4" xfId="19" xr:uid="{00000000-0005-0000-0000-000008000000}"/>
    <cellStyle name="Millares 4 2" xfId="33" xr:uid="{E52E4E54-007D-4BD3-BFAD-CAD6F3612AE2}"/>
    <cellStyle name="Millares 5" xfId="4" xr:uid="{00000000-0005-0000-0000-000009000000}"/>
    <cellStyle name="Millares 5 2" xfId="12" xr:uid="{00000000-0005-0000-0000-00000A000000}"/>
    <cellStyle name="Moneda" xfId="27" builtinId="4"/>
    <cellStyle name="Moneda 2" xfId="30" xr:uid="{E6FC6C53-1081-4ED1-A621-52428C4BC359}"/>
    <cellStyle name="Normal" xfId="0" builtinId="0"/>
    <cellStyle name="Normal 2" xfId="5" xr:uid="{00000000-0005-0000-0000-00000C000000}"/>
    <cellStyle name="Normal 2 10" xfId="6" xr:uid="{00000000-0005-0000-0000-00000D000000}"/>
    <cellStyle name="Normal 2 10 2" xfId="15" xr:uid="{00000000-0005-0000-0000-00000E000000}"/>
    <cellStyle name="Normal 2 2" xfId="7" xr:uid="{00000000-0005-0000-0000-00000F000000}"/>
    <cellStyle name="Normal 2 2 2" xfId="32" xr:uid="{D75A0F2F-AD99-455B-BA07-A92B6D099B15}"/>
    <cellStyle name="Normal 2 3" xfId="22" xr:uid="{00000000-0005-0000-0000-000010000000}"/>
    <cellStyle name="Normal 22" xfId="8" xr:uid="{00000000-0005-0000-0000-000011000000}"/>
    <cellStyle name="Normal 22 2" xfId="16" xr:uid="{00000000-0005-0000-0000-000012000000}"/>
    <cellStyle name="Normal 28" xfId="9" xr:uid="{00000000-0005-0000-0000-000013000000}"/>
    <cellStyle name="Normal 3" xfId="14" xr:uid="{00000000-0005-0000-0000-000014000000}"/>
    <cellStyle name="Normal 3 2" xfId="23" xr:uid="{00000000-0005-0000-0000-000015000000}"/>
    <cellStyle name="Normal 3 2 2" xfId="37" xr:uid="{9E0FB367-310F-4E47-82A1-01EE927FE30D}"/>
    <cellStyle name="Normal 3 3" xfId="25" xr:uid="{00000000-0005-0000-0000-000016000000}"/>
    <cellStyle name="Normal 3 4" xfId="35" xr:uid="{C634285F-646E-4C79-BA7C-36419895B90D}"/>
    <cellStyle name="Normal 4" xfId="18" xr:uid="{00000000-0005-0000-0000-000017000000}"/>
    <cellStyle name="Normal 44" xfId="10" xr:uid="{00000000-0005-0000-0000-000018000000}"/>
    <cellStyle name="Normal 5" xfId="21" xr:uid="{00000000-0005-0000-0000-000019000000}"/>
    <cellStyle name="Normal 6" xfId="29" xr:uid="{250D4D83-982E-46BF-8962-EAEEAED9CC50}"/>
    <cellStyle name="Normal 8" xfId="11" xr:uid="{00000000-0005-0000-0000-00001A000000}"/>
    <cellStyle name="Porcentaje" xfId="39" builtinId="5"/>
    <cellStyle name="Porcentaje 2" xfId="34" xr:uid="{A26E3591-2E7C-4D14-B3A9-6EF39A242521}"/>
    <cellStyle name="Texto explicativo" xfId="28" builtinId="5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38ED9B-E0B8-4EBA-9B1F-A123B32D3B58}">
  <dimension ref="A1:G17"/>
  <sheetViews>
    <sheetView showGridLines="0" topLeftCell="A7" workbookViewId="0">
      <selection activeCell="A5" sqref="A5:D5"/>
    </sheetView>
  </sheetViews>
  <sheetFormatPr baseColWidth="10" defaultRowHeight="47.25" customHeight="1" x14ac:dyDescent="0.25"/>
  <cols>
    <col min="1" max="1" width="13.453125" style="1" customWidth="1"/>
    <col min="2" max="3" width="39.453125" style="1" customWidth="1"/>
    <col min="4" max="4" width="39.453125" style="31" customWidth="1"/>
    <col min="5" max="5" width="37.90625" style="29" customWidth="1"/>
    <col min="6" max="6" width="20.08984375" style="2" customWidth="1"/>
    <col min="7" max="7" width="11.54296875" style="2"/>
    <col min="8" max="256" width="11.54296875" style="1"/>
    <col min="257" max="257" width="13.453125" style="1" customWidth="1"/>
    <col min="258" max="258" width="45" style="1" customWidth="1"/>
    <col min="259" max="259" width="31.1796875" style="1" customWidth="1"/>
    <col min="260" max="260" width="25.54296875" style="1" customWidth="1"/>
    <col min="261" max="261" width="37.90625" style="1" customWidth="1"/>
    <col min="262" max="262" width="20.08984375" style="1" customWidth="1"/>
    <col min="263" max="512" width="11.54296875" style="1"/>
    <col min="513" max="513" width="13.453125" style="1" customWidth="1"/>
    <col min="514" max="514" width="45" style="1" customWidth="1"/>
    <col min="515" max="515" width="31.1796875" style="1" customWidth="1"/>
    <col min="516" max="516" width="25.54296875" style="1" customWidth="1"/>
    <col min="517" max="517" width="37.90625" style="1" customWidth="1"/>
    <col min="518" max="518" width="20.08984375" style="1" customWidth="1"/>
    <col min="519" max="768" width="11.54296875" style="1"/>
    <col min="769" max="769" width="13.453125" style="1" customWidth="1"/>
    <col min="770" max="770" width="45" style="1" customWidth="1"/>
    <col min="771" max="771" width="31.1796875" style="1" customWidth="1"/>
    <col min="772" max="772" width="25.54296875" style="1" customWidth="1"/>
    <col min="773" max="773" width="37.90625" style="1" customWidth="1"/>
    <col min="774" max="774" width="20.08984375" style="1" customWidth="1"/>
    <col min="775" max="1024" width="11.54296875" style="1"/>
    <col min="1025" max="1025" width="13.453125" style="1" customWidth="1"/>
    <col min="1026" max="1026" width="45" style="1" customWidth="1"/>
    <col min="1027" max="1027" width="31.1796875" style="1" customWidth="1"/>
    <col min="1028" max="1028" width="25.54296875" style="1" customWidth="1"/>
    <col min="1029" max="1029" width="37.90625" style="1" customWidth="1"/>
    <col min="1030" max="1030" width="20.08984375" style="1" customWidth="1"/>
    <col min="1031" max="1280" width="11.54296875" style="1"/>
    <col min="1281" max="1281" width="13.453125" style="1" customWidth="1"/>
    <col min="1282" max="1282" width="45" style="1" customWidth="1"/>
    <col min="1283" max="1283" width="31.1796875" style="1" customWidth="1"/>
    <col min="1284" max="1284" width="25.54296875" style="1" customWidth="1"/>
    <col min="1285" max="1285" width="37.90625" style="1" customWidth="1"/>
    <col min="1286" max="1286" width="20.08984375" style="1" customWidth="1"/>
    <col min="1287" max="1536" width="11.54296875" style="1"/>
    <col min="1537" max="1537" width="13.453125" style="1" customWidth="1"/>
    <col min="1538" max="1538" width="45" style="1" customWidth="1"/>
    <col min="1539" max="1539" width="31.1796875" style="1" customWidth="1"/>
    <col min="1540" max="1540" width="25.54296875" style="1" customWidth="1"/>
    <col min="1541" max="1541" width="37.90625" style="1" customWidth="1"/>
    <col min="1542" max="1542" width="20.08984375" style="1" customWidth="1"/>
    <col min="1543" max="1792" width="11.54296875" style="1"/>
    <col min="1793" max="1793" width="13.453125" style="1" customWidth="1"/>
    <col min="1794" max="1794" width="45" style="1" customWidth="1"/>
    <col min="1795" max="1795" width="31.1796875" style="1" customWidth="1"/>
    <col min="1796" max="1796" width="25.54296875" style="1" customWidth="1"/>
    <col min="1797" max="1797" width="37.90625" style="1" customWidth="1"/>
    <col min="1798" max="1798" width="20.08984375" style="1" customWidth="1"/>
    <col min="1799" max="2048" width="11.54296875" style="1"/>
    <col min="2049" max="2049" width="13.453125" style="1" customWidth="1"/>
    <col min="2050" max="2050" width="45" style="1" customWidth="1"/>
    <col min="2051" max="2051" width="31.1796875" style="1" customWidth="1"/>
    <col min="2052" max="2052" width="25.54296875" style="1" customWidth="1"/>
    <col min="2053" max="2053" width="37.90625" style="1" customWidth="1"/>
    <col min="2054" max="2054" width="20.08984375" style="1" customWidth="1"/>
    <col min="2055" max="2304" width="11.54296875" style="1"/>
    <col min="2305" max="2305" width="13.453125" style="1" customWidth="1"/>
    <col min="2306" max="2306" width="45" style="1" customWidth="1"/>
    <col min="2307" max="2307" width="31.1796875" style="1" customWidth="1"/>
    <col min="2308" max="2308" width="25.54296875" style="1" customWidth="1"/>
    <col min="2309" max="2309" width="37.90625" style="1" customWidth="1"/>
    <col min="2310" max="2310" width="20.08984375" style="1" customWidth="1"/>
    <col min="2311" max="2560" width="11.54296875" style="1"/>
    <col min="2561" max="2561" width="13.453125" style="1" customWidth="1"/>
    <col min="2562" max="2562" width="45" style="1" customWidth="1"/>
    <col min="2563" max="2563" width="31.1796875" style="1" customWidth="1"/>
    <col min="2564" max="2564" width="25.54296875" style="1" customWidth="1"/>
    <col min="2565" max="2565" width="37.90625" style="1" customWidth="1"/>
    <col min="2566" max="2566" width="20.08984375" style="1" customWidth="1"/>
    <col min="2567" max="2816" width="11.54296875" style="1"/>
    <col min="2817" max="2817" width="13.453125" style="1" customWidth="1"/>
    <col min="2818" max="2818" width="45" style="1" customWidth="1"/>
    <col min="2819" max="2819" width="31.1796875" style="1" customWidth="1"/>
    <col min="2820" max="2820" width="25.54296875" style="1" customWidth="1"/>
    <col min="2821" max="2821" width="37.90625" style="1" customWidth="1"/>
    <col min="2822" max="2822" width="20.08984375" style="1" customWidth="1"/>
    <col min="2823" max="3072" width="11.54296875" style="1"/>
    <col min="3073" max="3073" width="13.453125" style="1" customWidth="1"/>
    <col min="3074" max="3074" width="45" style="1" customWidth="1"/>
    <col min="3075" max="3075" width="31.1796875" style="1" customWidth="1"/>
    <col min="3076" max="3076" width="25.54296875" style="1" customWidth="1"/>
    <col min="3077" max="3077" width="37.90625" style="1" customWidth="1"/>
    <col min="3078" max="3078" width="20.08984375" style="1" customWidth="1"/>
    <col min="3079" max="3328" width="11.54296875" style="1"/>
    <col min="3329" max="3329" width="13.453125" style="1" customWidth="1"/>
    <col min="3330" max="3330" width="45" style="1" customWidth="1"/>
    <col min="3331" max="3331" width="31.1796875" style="1" customWidth="1"/>
    <col min="3332" max="3332" width="25.54296875" style="1" customWidth="1"/>
    <col min="3333" max="3333" width="37.90625" style="1" customWidth="1"/>
    <col min="3334" max="3334" width="20.08984375" style="1" customWidth="1"/>
    <col min="3335" max="3584" width="11.54296875" style="1"/>
    <col min="3585" max="3585" width="13.453125" style="1" customWidth="1"/>
    <col min="3586" max="3586" width="45" style="1" customWidth="1"/>
    <col min="3587" max="3587" width="31.1796875" style="1" customWidth="1"/>
    <col min="3588" max="3588" width="25.54296875" style="1" customWidth="1"/>
    <col min="3589" max="3589" width="37.90625" style="1" customWidth="1"/>
    <col min="3590" max="3590" width="20.08984375" style="1" customWidth="1"/>
    <col min="3591" max="3840" width="11.54296875" style="1"/>
    <col min="3841" max="3841" width="13.453125" style="1" customWidth="1"/>
    <col min="3842" max="3842" width="45" style="1" customWidth="1"/>
    <col min="3843" max="3843" width="31.1796875" style="1" customWidth="1"/>
    <col min="3844" max="3844" width="25.54296875" style="1" customWidth="1"/>
    <col min="3845" max="3845" width="37.90625" style="1" customWidth="1"/>
    <col min="3846" max="3846" width="20.08984375" style="1" customWidth="1"/>
    <col min="3847" max="4096" width="11.54296875" style="1"/>
    <col min="4097" max="4097" width="13.453125" style="1" customWidth="1"/>
    <col min="4098" max="4098" width="45" style="1" customWidth="1"/>
    <col min="4099" max="4099" width="31.1796875" style="1" customWidth="1"/>
    <col min="4100" max="4100" width="25.54296875" style="1" customWidth="1"/>
    <col min="4101" max="4101" width="37.90625" style="1" customWidth="1"/>
    <col min="4102" max="4102" width="20.08984375" style="1" customWidth="1"/>
    <col min="4103" max="4352" width="11.54296875" style="1"/>
    <col min="4353" max="4353" width="13.453125" style="1" customWidth="1"/>
    <col min="4354" max="4354" width="45" style="1" customWidth="1"/>
    <col min="4355" max="4355" width="31.1796875" style="1" customWidth="1"/>
    <col min="4356" max="4356" width="25.54296875" style="1" customWidth="1"/>
    <col min="4357" max="4357" width="37.90625" style="1" customWidth="1"/>
    <col min="4358" max="4358" width="20.08984375" style="1" customWidth="1"/>
    <col min="4359" max="4608" width="11.54296875" style="1"/>
    <col min="4609" max="4609" width="13.453125" style="1" customWidth="1"/>
    <col min="4610" max="4610" width="45" style="1" customWidth="1"/>
    <col min="4611" max="4611" width="31.1796875" style="1" customWidth="1"/>
    <col min="4612" max="4612" width="25.54296875" style="1" customWidth="1"/>
    <col min="4613" max="4613" width="37.90625" style="1" customWidth="1"/>
    <col min="4614" max="4614" width="20.08984375" style="1" customWidth="1"/>
    <col min="4615" max="4864" width="11.54296875" style="1"/>
    <col min="4865" max="4865" width="13.453125" style="1" customWidth="1"/>
    <col min="4866" max="4866" width="45" style="1" customWidth="1"/>
    <col min="4867" max="4867" width="31.1796875" style="1" customWidth="1"/>
    <col min="4868" max="4868" width="25.54296875" style="1" customWidth="1"/>
    <col min="4869" max="4869" width="37.90625" style="1" customWidth="1"/>
    <col min="4870" max="4870" width="20.08984375" style="1" customWidth="1"/>
    <col min="4871" max="5120" width="11.54296875" style="1"/>
    <col min="5121" max="5121" width="13.453125" style="1" customWidth="1"/>
    <col min="5122" max="5122" width="45" style="1" customWidth="1"/>
    <col min="5123" max="5123" width="31.1796875" style="1" customWidth="1"/>
    <col min="5124" max="5124" width="25.54296875" style="1" customWidth="1"/>
    <col min="5125" max="5125" width="37.90625" style="1" customWidth="1"/>
    <col min="5126" max="5126" width="20.08984375" style="1" customWidth="1"/>
    <col min="5127" max="5376" width="11.54296875" style="1"/>
    <col min="5377" max="5377" width="13.453125" style="1" customWidth="1"/>
    <col min="5378" max="5378" width="45" style="1" customWidth="1"/>
    <col min="5379" max="5379" width="31.1796875" style="1" customWidth="1"/>
    <col min="5380" max="5380" width="25.54296875" style="1" customWidth="1"/>
    <col min="5381" max="5381" width="37.90625" style="1" customWidth="1"/>
    <col min="5382" max="5382" width="20.08984375" style="1" customWidth="1"/>
    <col min="5383" max="5632" width="11.54296875" style="1"/>
    <col min="5633" max="5633" width="13.453125" style="1" customWidth="1"/>
    <col min="5634" max="5634" width="45" style="1" customWidth="1"/>
    <col min="5635" max="5635" width="31.1796875" style="1" customWidth="1"/>
    <col min="5636" max="5636" width="25.54296875" style="1" customWidth="1"/>
    <col min="5637" max="5637" width="37.90625" style="1" customWidth="1"/>
    <col min="5638" max="5638" width="20.08984375" style="1" customWidth="1"/>
    <col min="5639" max="5888" width="11.54296875" style="1"/>
    <col min="5889" max="5889" width="13.453125" style="1" customWidth="1"/>
    <col min="5890" max="5890" width="45" style="1" customWidth="1"/>
    <col min="5891" max="5891" width="31.1796875" style="1" customWidth="1"/>
    <col min="5892" max="5892" width="25.54296875" style="1" customWidth="1"/>
    <col min="5893" max="5893" width="37.90625" style="1" customWidth="1"/>
    <col min="5894" max="5894" width="20.08984375" style="1" customWidth="1"/>
    <col min="5895" max="6144" width="11.54296875" style="1"/>
    <col min="6145" max="6145" width="13.453125" style="1" customWidth="1"/>
    <col min="6146" max="6146" width="45" style="1" customWidth="1"/>
    <col min="6147" max="6147" width="31.1796875" style="1" customWidth="1"/>
    <col min="6148" max="6148" width="25.54296875" style="1" customWidth="1"/>
    <col min="6149" max="6149" width="37.90625" style="1" customWidth="1"/>
    <col min="6150" max="6150" width="20.08984375" style="1" customWidth="1"/>
    <col min="6151" max="6400" width="11.54296875" style="1"/>
    <col min="6401" max="6401" width="13.453125" style="1" customWidth="1"/>
    <col min="6402" max="6402" width="45" style="1" customWidth="1"/>
    <col min="6403" max="6403" width="31.1796875" style="1" customWidth="1"/>
    <col min="6404" max="6404" width="25.54296875" style="1" customWidth="1"/>
    <col min="6405" max="6405" width="37.90625" style="1" customWidth="1"/>
    <col min="6406" max="6406" width="20.08984375" style="1" customWidth="1"/>
    <col min="6407" max="6656" width="11.54296875" style="1"/>
    <col min="6657" max="6657" width="13.453125" style="1" customWidth="1"/>
    <col min="6658" max="6658" width="45" style="1" customWidth="1"/>
    <col min="6659" max="6659" width="31.1796875" style="1" customWidth="1"/>
    <col min="6660" max="6660" width="25.54296875" style="1" customWidth="1"/>
    <col min="6661" max="6661" width="37.90625" style="1" customWidth="1"/>
    <col min="6662" max="6662" width="20.08984375" style="1" customWidth="1"/>
    <col min="6663" max="6912" width="11.54296875" style="1"/>
    <col min="6913" max="6913" width="13.453125" style="1" customWidth="1"/>
    <col min="6914" max="6914" width="45" style="1" customWidth="1"/>
    <col min="6915" max="6915" width="31.1796875" style="1" customWidth="1"/>
    <col min="6916" max="6916" width="25.54296875" style="1" customWidth="1"/>
    <col min="6917" max="6917" width="37.90625" style="1" customWidth="1"/>
    <col min="6918" max="6918" width="20.08984375" style="1" customWidth="1"/>
    <col min="6919" max="7168" width="11.54296875" style="1"/>
    <col min="7169" max="7169" width="13.453125" style="1" customWidth="1"/>
    <col min="7170" max="7170" width="45" style="1" customWidth="1"/>
    <col min="7171" max="7171" width="31.1796875" style="1" customWidth="1"/>
    <col min="7172" max="7172" width="25.54296875" style="1" customWidth="1"/>
    <col min="7173" max="7173" width="37.90625" style="1" customWidth="1"/>
    <col min="7174" max="7174" width="20.08984375" style="1" customWidth="1"/>
    <col min="7175" max="7424" width="11.54296875" style="1"/>
    <col min="7425" max="7425" width="13.453125" style="1" customWidth="1"/>
    <col min="7426" max="7426" width="45" style="1" customWidth="1"/>
    <col min="7427" max="7427" width="31.1796875" style="1" customWidth="1"/>
    <col min="7428" max="7428" width="25.54296875" style="1" customWidth="1"/>
    <col min="7429" max="7429" width="37.90625" style="1" customWidth="1"/>
    <col min="7430" max="7430" width="20.08984375" style="1" customWidth="1"/>
    <col min="7431" max="7680" width="11.54296875" style="1"/>
    <col min="7681" max="7681" width="13.453125" style="1" customWidth="1"/>
    <col min="7682" max="7682" width="45" style="1" customWidth="1"/>
    <col min="7683" max="7683" width="31.1796875" style="1" customWidth="1"/>
    <col min="7684" max="7684" width="25.54296875" style="1" customWidth="1"/>
    <col min="7685" max="7685" width="37.90625" style="1" customWidth="1"/>
    <col min="7686" max="7686" width="20.08984375" style="1" customWidth="1"/>
    <col min="7687" max="7936" width="11.54296875" style="1"/>
    <col min="7937" max="7937" width="13.453125" style="1" customWidth="1"/>
    <col min="7938" max="7938" width="45" style="1" customWidth="1"/>
    <col min="7939" max="7939" width="31.1796875" style="1" customWidth="1"/>
    <col min="7940" max="7940" width="25.54296875" style="1" customWidth="1"/>
    <col min="7941" max="7941" width="37.90625" style="1" customWidth="1"/>
    <col min="7942" max="7942" width="20.08984375" style="1" customWidth="1"/>
    <col min="7943" max="8192" width="11.54296875" style="1"/>
    <col min="8193" max="8193" width="13.453125" style="1" customWidth="1"/>
    <col min="8194" max="8194" width="45" style="1" customWidth="1"/>
    <col min="8195" max="8195" width="31.1796875" style="1" customWidth="1"/>
    <col min="8196" max="8196" width="25.54296875" style="1" customWidth="1"/>
    <col min="8197" max="8197" width="37.90625" style="1" customWidth="1"/>
    <col min="8198" max="8198" width="20.08984375" style="1" customWidth="1"/>
    <col min="8199" max="8448" width="11.54296875" style="1"/>
    <col min="8449" max="8449" width="13.453125" style="1" customWidth="1"/>
    <col min="8450" max="8450" width="45" style="1" customWidth="1"/>
    <col min="8451" max="8451" width="31.1796875" style="1" customWidth="1"/>
    <col min="8452" max="8452" width="25.54296875" style="1" customWidth="1"/>
    <col min="8453" max="8453" width="37.90625" style="1" customWidth="1"/>
    <col min="8454" max="8454" width="20.08984375" style="1" customWidth="1"/>
    <col min="8455" max="8704" width="11.54296875" style="1"/>
    <col min="8705" max="8705" width="13.453125" style="1" customWidth="1"/>
    <col min="8706" max="8706" width="45" style="1" customWidth="1"/>
    <col min="8707" max="8707" width="31.1796875" style="1" customWidth="1"/>
    <col min="8708" max="8708" width="25.54296875" style="1" customWidth="1"/>
    <col min="8709" max="8709" width="37.90625" style="1" customWidth="1"/>
    <col min="8710" max="8710" width="20.08984375" style="1" customWidth="1"/>
    <col min="8711" max="8960" width="11.54296875" style="1"/>
    <col min="8961" max="8961" width="13.453125" style="1" customWidth="1"/>
    <col min="8962" max="8962" width="45" style="1" customWidth="1"/>
    <col min="8963" max="8963" width="31.1796875" style="1" customWidth="1"/>
    <col min="8964" max="8964" width="25.54296875" style="1" customWidth="1"/>
    <col min="8965" max="8965" width="37.90625" style="1" customWidth="1"/>
    <col min="8966" max="8966" width="20.08984375" style="1" customWidth="1"/>
    <col min="8967" max="9216" width="11.54296875" style="1"/>
    <col min="9217" max="9217" width="13.453125" style="1" customWidth="1"/>
    <col min="9218" max="9218" width="45" style="1" customWidth="1"/>
    <col min="9219" max="9219" width="31.1796875" style="1" customWidth="1"/>
    <col min="9220" max="9220" width="25.54296875" style="1" customWidth="1"/>
    <col min="9221" max="9221" width="37.90625" style="1" customWidth="1"/>
    <col min="9222" max="9222" width="20.08984375" style="1" customWidth="1"/>
    <col min="9223" max="9472" width="11.54296875" style="1"/>
    <col min="9473" max="9473" width="13.453125" style="1" customWidth="1"/>
    <col min="9474" max="9474" width="45" style="1" customWidth="1"/>
    <col min="9475" max="9475" width="31.1796875" style="1" customWidth="1"/>
    <col min="9476" max="9476" width="25.54296875" style="1" customWidth="1"/>
    <col min="9477" max="9477" width="37.90625" style="1" customWidth="1"/>
    <col min="9478" max="9478" width="20.08984375" style="1" customWidth="1"/>
    <col min="9479" max="9728" width="11.54296875" style="1"/>
    <col min="9729" max="9729" width="13.453125" style="1" customWidth="1"/>
    <col min="9730" max="9730" width="45" style="1" customWidth="1"/>
    <col min="9731" max="9731" width="31.1796875" style="1" customWidth="1"/>
    <col min="9732" max="9732" width="25.54296875" style="1" customWidth="1"/>
    <col min="9733" max="9733" width="37.90625" style="1" customWidth="1"/>
    <col min="9734" max="9734" width="20.08984375" style="1" customWidth="1"/>
    <col min="9735" max="9984" width="11.54296875" style="1"/>
    <col min="9985" max="9985" width="13.453125" style="1" customWidth="1"/>
    <col min="9986" max="9986" width="45" style="1" customWidth="1"/>
    <col min="9987" max="9987" width="31.1796875" style="1" customWidth="1"/>
    <col min="9988" max="9988" width="25.54296875" style="1" customWidth="1"/>
    <col min="9989" max="9989" width="37.90625" style="1" customWidth="1"/>
    <col min="9990" max="9990" width="20.08984375" style="1" customWidth="1"/>
    <col min="9991" max="10240" width="11.54296875" style="1"/>
    <col min="10241" max="10241" width="13.453125" style="1" customWidth="1"/>
    <col min="10242" max="10242" width="45" style="1" customWidth="1"/>
    <col min="10243" max="10243" width="31.1796875" style="1" customWidth="1"/>
    <col min="10244" max="10244" width="25.54296875" style="1" customWidth="1"/>
    <col min="10245" max="10245" width="37.90625" style="1" customWidth="1"/>
    <col min="10246" max="10246" width="20.08984375" style="1" customWidth="1"/>
    <col min="10247" max="10496" width="11.54296875" style="1"/>
    <col min="10497" max="10497" width="13.453125" style="1" customWidth="1"/>
    <col min="10498" max="10498" width="45" style="1" customWidth="1"/>
    <col min="10499" max="10499" width="31.1796875" style="1" customWidth="1"/>
    <col min="10500" max="10500" width="25.54296875" style="1" customWidth="1"/>
    <col min="10501" max="10501" width="37.90625" style="1" customWidth="1"/>
    <col min="10502" max="10502" width="20.08984375" style="1" customWidth="1"/>
    <col min="10503" max="10752" width="11.54296875" style="1"/>
    <col min="10753" max="10753" width="13.453125" style="1" customWidth="1"/>
    <col min="10754" max="10754" width="45" style="1" customWidth="1"/>
    <col min="10755" max="10755" width="31.1796875" style="1" customWidth="1"/>
    <col min="10756" max="10756" width="25.54296875" style="1" customWidth="1"/>
    <col min="10757" max="10757" width="37.90625" style="1" customWidth="1"/>
    <col min="10758" max="10758" width="20.08984375" style="1" customWidth="1"/>
    <col min="10759" max="11008" width="11.54296875" style="1"/>
    <col min="11009" max="11009" width="13.453125" style="1" customWidth="1"/>
    <col min="11010" max="11010" width="45" style="1" customWidth="1"/>
    <col min="11011" max="11011" width="31.1796875" style="1" customWidth="1"/>
    <col min="11012" max="11012" width="25.54296875" style="1" customWidth="1"/>
    <col min="11013" max="11013" width="37.90625" style="1" customWidth="1"/>
    <col min="11014" max="11014" width="20.08984375" style="1" customWidth="1"/>
    <col min="11015" max="11264" width="11.54296875" style="1"/>
    <col min="11265" max="11265" width="13.453125" style="1" customWidth="1"/>
    <col min="11266" max="11266" width="45" style="1" customWidth="1"/>
    <col min="11267" max="11267" width="31.1796875" style="1" customWidth="1"/>
    <col min="11268" max="11268" width="25.54296875" style="1" customWidth="1"/>
    <col min="11269" max="11269" width="37.90625" style="1" customWidth="1"/>
    <col min="11270" max="11270" width="20.08984375" style="1" customWidth="1"/>
    <col min="11271" max="11520" width="11.54296875" style="1"/>
    <col min="11521" max="11521" width="13.453125" style="1" customWidth="1"/>
    <col min="11522" max="11522" width="45" style="1" customWidth="1"/>
    <col min="11523" max="11523" width="31.1796875" style="1" customWidth="1"/>
    <col min="11524" max="11524" width="25.54296875" style="1" customWidth="1"/>
    <col min="11525" max="11525" width="37.90625" style="1" customWidth="1"/>
    <col min="11526" max="11526" width="20.08984375" style="1" customWidth="1"/>
    <col min="11527" max="11776" width="11.54296875" style="1"/>
    <col min="11777" max="11777" width="13.453125" style="1" customWidth="1"/>
    <col min="11778" max="11778" width="45" style="1" customWidth="1"/>
    <col min="11779" max="11779" width="31.1796875" style="1" customWidth="1"/>
    <col min="11780" max="11780" width="25.54296875" style="1" customWidth="1"/>
    <col min="11781" max="11781" width="37.90625" style="1" customWidth="1"/>
    <col min="11782" max="11782" width="20.08984375" style="1" customWidth="1"/>
    <col min="11783" max="12032" width="11.54296875" style="1"/>
    <col min="12033" max="12033" width="13.453125" style="1" customWidth="1"/>
    <col min="12034" max="12034" width="45" style="1" customWidth="1"/>
    <col min="12035" max="12035" width="31.1796875" style="1" customWidth="1"/>
    <col min="12036" max="12036" width="25.54296875" style="1" customWidth="1"/>
    <col min="12037" max="12037" width="37.90625" style="1" customWidth="1"/>
    <col min="12038" max="12038" width="20.08984375" style="1" customWidth="1"/>
    <col min="12039" max="12288" width="11.54296875" style="1"/>
    <col min="12289" max="12289" width="13.453125" style="1" customWidth="1"/>
    <col min="12290" max="12290" width="45" style="1" customWidth="1"/>
    <col min="12291" max="12291" width="31.1796875" style="1" customWidth="1"/>
    <col min="12292" max="12292" width="25.54296875" style="1" customWidth="1"/>
    <col min="12293" max="12293" width="37.90625" style="1" customWidth="1"/>
    <col min="12294" max="12294" width="20.08984375" style="1" customWidth="1"/>
    <col min="12295" max="12544" width="11.54296875" style="1"/>
    <col min="12545" max="12545" width="13.453125" style="1" customWidth="1"/>
    <col min="12546" max="12546" width="45" style="1" customWidth="1"/>
    <col min="12547" max="12547" width="31.1796875" style="1" customWidth="1"/>
    <col min="12548" max="12548" width="25.54296875" style="1" customWidth="1"/>
    <col min="12549" max="12549" width="37.90625" style="1" customWidth="1"/>
    <col min="12550" max="12550" width="20.08984375" style="1" customWidth="1"/>
    <col min="12551" max="12800" width="11.54296875" style="1"/>
    <col min="12801" max="12801" width="13.453125" style="1" customWidth="1"/>
    <col min="12802" max="12802" width="45" style="1" customWidth="1"/>
    <col min="12803" max="12803" width="31.1796875" style="1" customWidth="1"/>
    <col min="12804" max="12804" width="25.54296875" style="1" customWidth="1"/>
    <col min="12805" max="12805" width="37.90625" style="1" customWidth="1"/>
    <col min="12806" max="12806" width="20.08984375" style="1" customWidth="1"/>
    <col min="12807" max="13056" width="11.54296875" style="1"/>
    <col min="13057" max="13057" width="13.453125" style="1" customWidth="1"/>
    <col min="13058" max="13058" width="45" style="1" customWidth="1"/>
    <col min="13059" max="13059" width="31.1796875" style="1" customWidth="1"/>
    <col min="13060" max="13060" width="25.54296875" style="1" customWidth="1"/>
    <col min="13061" max="13061" width="37.90625" style="1" customWidth="1"/>
    <col min="13062" max="13062" width="20.08984375" style="1" customWidth="1"/>
    <col min="13063" max="13312" width="11.54296875" style="1"/>
    <col min="13313" max="13313" width="13.453125" style="1" customWidth="1"/>
    <col min="13314" max="13314" width="45" style="1" customWidth="1"/>
    <col min="13315" max="13315" width="31.1796875" style="1" customWidth="1"/>
    <col min="13316" max="13316" width="25.54296875" style="1" customWidth="1"/>
    <col min="13317" max="13317" width="37.90625" style="1" customWidth="1"/>
    <col min="13318" max="13318" width="20.08984375" style="1" customWidth="1"/>
    <col min="13319" max="13568" width="11.54296875" style="1"/>
    <col min="13569" max="13569" width="13.453125" style="1" customWidth="1"/>
    <col min="13570" max="13570" width="45" style="1" customWidth="1"/>
    <col min="13571" max="13571" width="31.1796875" style="1" customWidth="1"/>
    <col min="13572" max="13572" width="25.54296875" style="1" customWidth="1"/>
    <col min="13573" max="13573" width="37.90625" style="1" customWidth="1"/>
    <col min="13574" max="13574" width="20.08984375" style="1" customWidth="1"/>
    <col min="13575" max="13824" width="11.54296875" style="1"/>
    <col min="13825" max="13825" width="13.453125" style="1" customWidth="1"/>
    <col min="13826" max="13826" width="45" style="1" customWidth="1"/>
    <col min="13827" max="13827" width="31.1796875" style="1" customWidth="1"/>
    <col min="13828" max="13828" width="25.54296875" style="1" customWidth="1"/>
    <col min="13829" max="13829" width="37.90625" style="1" customWidth="1"/>
    <col min="13830" max="13830" width="20.08984375" style="1" customWidth="1"/>
    <col min="13831" max="14080" width="11.54296875" style="1"/>
    <col min="14081" max="14081" width="13.453125" style="1" customWidth="1"/>
    <col min="14082" max="14082" width="45" style="1" customWidth="1"/>
    <col min="14083" max="14083" width="31.1796875" style="1" customWidth="1"/>
    <col min="14084" max="14084" width="25.54296875" style="1" customWidth="1"/>
    <col min="14085" max="14085" width="37.90625" style="1" customWidth="1"/>
    <col min="14086" max="14086" width="20.08984375" style="1" customWidth="1"/>
    <col min="14087" max="14336" width="11.54296875" style="1"/>
    <col min="14337" max="14337" width="13.453125" style="1" customWidth="1"/>
    <col min="14338" max="14338" width="45" style="1" customWidth="1"/>
    <col min="14339" max="14339" width="31.1796875" style="1" customWidth="1"/>
    <col min="14340" max="14340" width="25.54296875" style="1" customWidth="1"/>
    <col min="14341" max="14341" width="37.90625" style="1" customWidth="1"/>
    <col min="14342" max="14342" width="20.08984375" style="1" customWidth="1"/>
    <col min="14343" max="14592" width="11.54296875" style="1"/>
    <col min="14593" max="14593" width="13.453125" style="1" customWidth="1"/>
    <col min="14594" max="14594" width="45" style="1" customWidth="1"/>
    <col min="14595" max="14595" width="31.1796875" style="1" customWidth="1"/>
    <col min="14596" max="14596" width="25.54296875" style="1" customWidth="1"/>
    <col min="14597" max="14597" width="37.90625" style="1" customWidth="1"/>
    <col min="14598" max="14598" width="20.08984375" style="1" customWidth="1"/>
    <col min="14599" max="14848" width="11.54296875" style="1"/>
    <col min="14849" max="14849" width="13.453125" style="1" customWidth="1"/>
    <col min="14850" max="14850" width="45" style="1" customWidth="1"/>
    <col min="14851" max="14851" width="31.1796875" style="1" customWidth="1"/>
    <col min="14852" max="14852" width="25.54296875" style="1" customWidth="1"/>
    <col min="14853" max="14853" width="37.90625" style="1" customWidth="1"/>
    <col min="14854" max="14854" width="20.08984375" style="1" customWidth="1"/>
    <col min="14855" max="15104" width="11.54296875" style="1"/>
    <col min="15105" max="15105" width="13.453125" style="1" customWidth="1"/>
    <col min="15106" max="15106" width="45" style="1" customWidth="1"/>
    <col min="15107" max="15107" width="31.1796875" style="1" customWidth="1"/>
    <col min="15108" max="15108" width="25.54296875" style="1" customWidth="1"/>
    <col min="15109" max="15109" width="37.90625" style="1" customWidth="1"/>
    <col min="15110" max="15110" width="20.08984375" style="1" customWidth="1"/>
    <col min="15111" max="15360" width="11.54296875" style="1"/>
    <col min="15361" max="15361" width="13.453125" style="1" customWidth="1"/>
    <col min="15362" max="15362" width="45" style="1" customWidth="1"/>
    <col min="15363" max="15363" width="31.1796875" style="1" customWidth="1"/>
    <col min="15364" max="15364" width="25.54296875" style="1" customWidth="1"/>
    <col min="15365" max="15365" width="37.90625" style="1" customWidth="1"/>
    <col min="15366" max="15366" width="20.08984375" style="1" customWidth="1"/>
    <col min="15367" max="15616" width="11.54296875" style="1"/>
    <col min="15617" max="15617" width="13.453125" style="1" customWidth="1"/>
    <col min="15618" max="15618" width="45" style="1" customWidth="1"/>
    <col min="15619" max="15619" width="31.1796875" style="1" customWidth="1"/>
    <col min="15620" max="15620" width="25.54296875" style="1" customWidth="1"/>
    <col min="15621" max="15621" width="37.90625" style="1" customWidth="1"/>
    <col min="15622" max="15622" width="20.08984375" style="1" customWidth="1"/>
    <col min="15623" max="15872" width="11.54296875" style="1"/>
    <col min="15873" max="15873" width="13.453125" style="1" customWidth="1"/>
    <col min="15874" max="15874" width="45" style="1" customWidth="1"/>
    <col min="15875" max="15875" width="31.1796875" style="1" customWidth="1"/>
    <col min="15876" max="15876" width="25.54296875" style="1" customWidth="1"/>
    <col min="15877" max="15877" width="37.90625" style="1" customWidth="1"/>
    <col min="15878" max="15878" width="20.08984375" style="1" customWidth="1"/>
    <col min="15879" max="16128" width="11.54296875" style="1"/>
    <col min="16129" max="16129" width="13.453125" style="1" customWidth="1"/>
    <col min="16130" max="16130" width="45" style="1" customWidth="1"/>
    <col min="16131" max="16131" width="31.1796875" style="1" customWidth="1"/>
    <col min="16132" max="16132" width="25.54296875" style="1" customWidth="1"/>
    <col min="16133" max="16133" width="37.90625" style="1" customWidth="1"/>
    <col min="16134" max="16134" width="20.08984375" style="1" customWidth="1"/>
    <col min="16135" max="16384" width="11.54296875" style="1"/>
  </cols>
  <sheetData>
    <row r="1" spans="1:6" ht="14" x14ac:dyDescent="0.25">
      <c r="A1" s="130" t="s">
        <v>33</v>
      </c>
      <c r="B1" s="131"/>
      <c r="C1" s="131"/>
      <c r="D1" s="132"/>
    </row>
    <row r="2" spans="1:6" ht="14" x14ac:dyDescent="0.25">
      <c r="A2" s="133" t="s">
        <v>34</v>
      </c>
      <c r="B2" s="134"/>
      <c r="C2" s="134"/>
      <c r="D2" s="135"/>
    </row>
    <row r="3" spans="1:6" ht="14.5" thickBot="1" x14ac:dyDescent="0.3">
      <c r="A3" s="136" t="s">
        <v>7</v>
      </c>
      <c r="B3" s="137"/>
      <c r="C3" s="138"/>
      <c r="D3" s="139"/>
    </row>
    <row r="4" spans="1:6" ht="66" customHeight="1" x14ac:dyDescent="0.25">
      <c r="A4" s="140" t="s">
        <v>0</v>
      </c>
      <c r="B4" s="141"/>
      <c r="C4" s="141"/>
      <c r="D4" s="142"/>
      <c r="E4" s="2"/>
    </row>
    <row r="5" spans="1:6" ht="58.75" customHeight="1" x14ac:dyDescent="0.25">
      <c r="A5" s="140" t="s">
        <v>35</v>
      </c>
      <c r="B5" s="143"/>
      <c r="C5" s="141"/>
      <c r="D5" s="142"/>
      <c r="E5" s="144"/>
      <c r="F5" s="144"/>
    </row>
    <row r="6" spans="1:6" ht="36.65" customHeight="1" x14ac:dyDescent="0.25">
      <c r="A6" s="145" t="s">
        <v>36</v>
      </c>
      <c r="B6" s="143"/>
      <c r="C6" s="146"/>
      <c r="D6" s="147"/>
    </row>
    <row r="7" spans="1:6" ht="126.65" customHeight="1" x14ac:dyDescent="0.25">
      <c r="A7" s="140" t="s">
        <v>37</v>
      </c>
      <c r="B7" s="141"/>
      <c r="C7" s="141"/>
      <c r="D7" s="142"/>
    </row>
    <row r="8" spans="1:6" ht="18.649999999999999" customHeight="1" x14ac:dyDescent="0.25">
      <c r="A8" s="145" t="s">
        <v>38</v>
      </c>
      <c r="B8" s="146"/>
      <c r="C8" s="146"/>
      <c r="D8" s="147"/>
    </row>
    <row r="9" spans="1:6" ht="60.65" customHeight="1" x14ac:dyDescent="0.25">
      <c r="A9" s="140" t="s">
        <v>6</v>
      </c>
      <c r="B9" s="141"/>
      <c r="C9" s="141"/>
      <c r="D9" s="142"/>
    </row>
    <row r="10" spans="1:6" ht="57.65" customHeight="1" x14ac:dyDescent="0.25">
      <c r="A10" s="140" t="s">
        <v>39</v>
      </c>
      <c r="B10" s="141"/>
      <c r="C10" s="141"/>
      <c r="D10" s="142"/>
      <c r="E10" s="129"/>
      <c r="F10" s="129"/>
    </row>
    <row r="11" spans="1:6" ht="56.4" customHeight="1" x14ac:dyDescent="0.25">
      <c r="A11" s="140" t="s">
        <v>1</v>
      </c>
      <c r="B11" s="141"/>
      <c r="C11" s="141"/>
      <c r="D11" s="142"/>
      <c r="E11" s="154"/>
      <c r="F11" s="154"/>
    </row>
    <row r="12" spans="1:6" ht="69" customHeight="1" x14ac:dyDescent="0.25">
      <c r="A12" s="148" t="s">
        <v>40</v>
      </c>
      <c r="B12" s="149"/>
      <c r="C12" s="149"/>
      <c r="D12" s="150"/>
      <c r="E12" s="30"/>
    </row>
    <row r="13" spans="1:6" ht="37.75" customHeight="1" x14ac:dyDescent="0.25">
      <c r="A13" s="155" t="s">
        <v>41</v>
      </c>
      <c r="B13" s="156"/>
      <c r="C13" s="156"/>
      <c r="D13" s="157"/>
    </row>
    <row r="14" spans="1:6" ht="34.25" customHeight="1" x14ac:dyDescent="0.25">
      <c r="A14" s="158" t="s">
        <v>2</v>
      </c>
      <c r="B14" s="159"/>
      <c r="C14" s="159"/>
      <c r="D14" s="160"/>
    </row>
    <row r="15" spans="1:6" ht="55.75" customHeight="1" x14ac:dyDescent="0.25">
      <c r="A15" s="158" t="s">
        <v>42</v>
      </c>
      <c r="B15" s="159"/>
      <c r="C15" s="159"/>
      <c r="D15" s="160"/>
    </row>
    <row r="16" spans="1:6" ht="52.25" customHeight="1" x14ac:dyDescent="0.25">
      <c r="A16" s="148" t="s">
        <v>43</v>
      </c>
      <c r="B16" s="149"/>
      <c r="C16" s="149"/>
      <c r="D16" s="150"/>
    </row>
    <row r="17" spans="1:4" ht="62.4" customHeight="1" thickBot="1" x14ac:dyDescent="0.3">
      <c r="A17" s="151" t="s">
        <v>44</v>
      </c>
      <c r="B17" s="152"/>
      <c r="C17" s="152"/>
      <c r="D17" s="153"/>
    </row>
  </sheetData>
  <mergeCells count="20">
    <mergeCell ref="A16:D16"/>
    <mergeCell ref="A17:D17"/>
    <mergeCell ref="A11:D11"/>
    <mergeCell ref="E11:F11"/>
    <mergeCell ref="A12:D12"/>
    <mergeCell ref="A13:D13"/>
    <mergeCell ref="A14:D14"/>
    <mergeCell ref="A15:D15"/>
    <mergeCell ref="E10:F10"/>
    <mergeCell ref="A1:D1"/>
    <mergeCell ref="A2:D2"/>
    <mergeCell ref="A3:D3"/>
    <mergeCell ref="A4:D4"/>
    <mergeCell ref="A5:D5"/>
    <mergeCell ref="E5:F5"/>
    <mergeCell ref="A6:D6"/>
    <mergeCell ref="A7:D7"/>
    <mergeCell ref="A8:D8"/>
    <mergeCell ref="A9:D9"/>
    <mergeCell ref="A10:D10"/>
  </mergeCells>
  <pageMargins left="0.7" right="0.7" top="0.75" bottom="0.75" header="0.3" footer="0.3"/>
  <headerFooter>
    <oddFooter>&amp;C_x000D_&amp;1#&amp;"Aptos"&amp;10&amp;K000000 DOCUMENTO DE USO INTERNO</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19"/>
  <sheetViews>
    <sheetView showGridLines="0" topLeftCell="B14" zoomScaleNormal="100" zoomScaleSheetLayoutView="130" workbookViewId="0">
      <selection activeCell="C8" sqref="C1:C1048576"/>
    </sheetView>
  </sheetViews>
  <sheetFormatPr baseColWidth="10" defaultColWidth="11.54296875" defaultRowHeight="13.5" x14ac:dyDescent="0.25"/>
  <cols>
    <col min="1" max="1" width="4" style="32" customWidth="1"/>
    <col min="2" max="2" width="93" style="33" bestFit="1" customWidth="1"/>
    <col min="3" max="3" width="18.6328125" style="33" hidden="1" customWidth="1"/>
    <col min="4" max="4" width="18.6328125" style="33" customWidth="1"/>
    <col min="5" max="5" width="30.08984375" style="33" customWidth="1"/>
    <col min="6" max="6" width="13.36328125" style="33" customWidth="1"/>
    <col min="7" max="7" width="5.90625" style="33" customWidth="1"/>
    <col min="8" max="8" width="11.54296875" style="33" hidden="1" customWidth="1"/>
    <col min="9" max="9" width="11" style="33" hidden="1" customWidth="1"/>
    <col min="10" max="10" width="21.90625" style="33" customWidth="1"/>
    <col min="11" max="11" width="21.453125" style="33" customWidth="1"/>
    <col min="12" max="12" width="18.90625" style="33" bestFit="1" customWidth="1"/>
    <col min="13" max="16384" width="11.54296875" style="33"/>
  </cols>
  <sheetData>
    <row r="1" spans="2:9" ht="30" customHeight="1" x14ac:dyDescent="0.25">
      <c r="B1" s="164" t="s">
        <v>45</v>
      </c>
      <c r="C1" s="164"/>
      <c r="D1" s="164"/>
      <c r="E1" s="164"/>
    </row>
    <row r="2" spans="2:9" ht="10.25" customHeight="1" x14ac:dyDescent="0.25">
      <c r="B2" s="165"/>
      <c r="C2" s="166"/>
      <c r="D2" s="166"/>
      <c r="E2" s="167"/>
    </row>
    <row r="3" spans="2:9" ht="32.25" customHeight="1" x14ac:dyDescent="0.25">
      <c r="B3" s="164" t="s">
        <v>46</v>
      </c>
      <c r="C3" s="164"/>
      <c r="D3" s="164"/>
      <c r="E3" s="164"/>
    </row>
    <row r="4" spans="2:9" ht="25.25" customHeight="1" x14ac:dyDescent="0.25">
      <c r="B4" s="34" t="s">
        <v>3</v>
      </c>
      <c r="C4" s="34" t="s">
        <v>47</v>
      </c>
      <c r="D4" s="34" t="s">
        <v>47</v>
      </c>
      <c r="E4" s="64" t="s">
        <v>96</v>
      </c>
      <c r="F4" s="64" t="s">
        <v>47</v>
      </c>
    </row>
    <row r="5" spans="2:9" ht="162.5" x14ac:dyDescent="0.25">
      <c r="B5" s="35" t="s">
        <v>48</v>
      </c>
      <c r="C5" s="36">
        <v>6</v>
      </c>
      <c r="D5" s="86">
        <f>+I5</f>
        <v>52.941176470588239</v>
      </c>
      <c r="E5" s="88" t="s">
        <v>100</v>
      </c>
      <c r="F5" s="121">
        <v>53</v>
      </c>
      <c r="G5" s="38"/>
      <c r="H5" s="83">
        <f>+C5/$C$11</f>
        <v>0.17647058823529413</v>
      </c>
      <c r="I5" s="85">
        <f>+$I$11*H5</f>
        <v>52.941176470588239</v>
      </c>
    </row>
    <row r="6" spans="2:9" ht="102" customHeight="1" x14ac:dyDescent="0.25">
      <c r="B6" s="39" t="s">
        <v>49</v>
      </c>
      <c r="C6" s="36">
        <v>6</v>
      </c>
      <c r="D6" s="86">
        <f t="shared" ref="D6:D10" si="0">+I6</f>
        <v>52.941176470588239</v>
      </c>
      <c r="E6" s="119" t="s">
        <v>101</v>
      </c>
      <c r="F6" s="121">
        <v>53</v>
      </c>
      <c r="H6" s="83">
        <f t="shared" ref="H6:H10" si="1">+C6/$C$11</f>
        <v>0.17647058823529413</v>
      </c>
      <c r="I6" s="85">
        <f t="shared" ref="I6:I10" si="2">+$I$11*H6</f>
        <v>52.941176470588239</v>
      </c>
    </row>
    <row r="7" spans="2:9" ht="102" customHeight="1" x14ac:dyDescent="0.25">
      <c r="B7" s="208" t="s">
        <v>50</v>
      </c>
      <c r="C7" s="36">
        <v>7</v>
      </c>
      <c r="D7" s="86">
        <f t="shared" si="0"/>
        <v>61.764705882352935</v>
      </c>
      <c r="E7" s="88" t="s">
        <v>100</v>
      </c>
      <c r="F7" s="121">
        <v>62</v>
      </c>
      <c r="H7" s="83">
        <f t="shared" si="1"/>
        <v>0.20588235294117646</v>
      </c>
      <c r="I7" s="85">
        <f t="shared" si="2"/>
        <v>61.764705882352935</v>
      </c>
    </row>
    <row r="8" spans="2:9" ht="94.5" x14ac:dyDescent="0.25">
      <c r="B8" s="40" t="s">
        <v>51</v>
      </c>
      <c r="C8" s="41">
        <v>6</v>
      </c>
      <c r="D8" s="86">
        <f t="shared" si="0"/>
        <v>52.941176470588239</v>
      </c>
      <c r="E8" s="89" t="s">
        <v>102</v>
      </c>
      <c r="F8" s="122">
        <v>53</v>
      </c>
      <c r="H8" s="83">
        <f t="shared" si="1"/>
        <v>0.17647058823529413</v>
      </c>
      <c r="I8" s="85">
        <f t="shared" si="2"/>
        <v>52.941176470588239</v>
      </c>
    </row>
    <row r="9" spans="2:9" ht="58.25" customHeight="1" x14ac:dyDescent="0.25">
      <c r="B9" s="40" t="s">
        <v>52</v>
      </c>
      <c r="C9" s="41">
        <v>5</v>
      </c>
      <c r="D9" s="86">
        <f t="shared" si="0"/>
        <v>44.117647058823529</v>
      </c>
      <c r="E9" s="89" t="s">
        <v>103</v>
      </c>
      <c r="F9" s="122">
        <v>44</v>
      </c>
      <c r="H9" s="83">
        <f t="shared" si="1"/>
        <v>0.14705882352941177</v>
      </c>
      <c r="I9" s="85">
        <f t="shared" si="2"/>
        <v>44.117647058823529</v>
      </c>
    </row>
    <row r="10" spans="2:9" ht="119.5" customHeight="1" x14ac:dyDescent="0.25">
      <c r="B10" s="40" t="s">
        <v>53</v>
      </c>
      <c r="C10" s="41">
        <v>4</v>
      </c>
      <c r="D10" s="86">
        <f t="shared" si="0"/>
        <v>35.294117647058826</v>
      </c>
      <c r="E10" s="90" t="s">
        <v>100</v>
      </c>
      <c r="F10" s="122">
        <v>35</v>
      </c>
      <c r="H10" s="83">
        <f t="shared" si="1"/>
        <v>0.11764705882352941</v>
      </c>
      <c r="I10" s="85">
        <f t="shared" si="2"/>
        <v>35.294117647058826</v>
      </c>
    </row>
    <row r="11" spans="2:9" ht="14" x14ac:dyDescent="0.25">
      <c r="B11" s="43" t="s">
        <v>54</v>
      </c>
      <c r="C11" s="43">
        <f>SUM(C5:C10)</f>
        <v>34</v>
      </c>
      <c r="D11" s="43">
        <f>SUM(D5:D10)</f>
        <v>300</v>
      </c>
      <c r="E11" s="66" t="s">
        <v>10</v>
      </c>
      <c r="F11" s="115">
        <f>SUM(F5:F10)</f>
        <v>300</v>
      </c>
      <c r="I11" s="33">
        <v>300</v>
      </c>
    </row>
    <row r="12" spans="2:9" x14ac:dyDescent="0.25">
      <c r="B12" s="44"/>
      <c r="C12" s="44"/>
      <c r="D12" s="44"/>
      <c r="F12" s="44"/>
    </row>
    <row r="13" spans="2:9" ht="38.25" customHeight="1" x14ac:dyDescent="0.25">
      <c r="B13" s="168" t="s">
        <v>55</v>
      </c>
      <c r="C13" s="168"/>
      <c r="D13" s="77"/>
    </row>
    <row r="15" spans="2:9" ht="19.5" customHeight="1" x14ac:dyDescent="0.25">
      <c r="B15" s="45" t="s">
        <v>56</v>
      </c>
      <c r="C15" s="45" t="s">
        <v>57</v>
      </c>
      <c r="D15" s="45" t="s">
        <v>57</v>
      </c>
      <c r="E15" s="46"/>
      <c r="F15" s="118"/>
    </row>
    <row r="16" spans="2:9" x14ac:dyDescent="0.25">
      <c r="B16" s="42" t="s">
        <v>58</v>
      </c>
      <c r="C16" s="42">
        <v>11</v>
      </c>
      <c r="D16" s="100">
        <f>+I16</f>
        <v>55.000000000000007</v>
      </c>
      <c r="E16" s="32"/>
      <c r="F16" s="32"/>
      <c r="H16" s="81">
        <f>+C16/C18</f>
        <v>0.55000000000000004</v>
      </c>
      <c r="I16" s="33">
        <f>+I18*H16</f>
        <v>55.000000000000007</v>
      </c>
    </row>
    <row r="17" spans="2:9" x14ac:dyDescent="0.25">
      <c r="B17" s="42" t="s">
        <v>59</v>
      </c>
      <c r="C17" s="42">
        <v>9</v>
      </c>
      <c r="D17" s="100">
        <f>+I17</f>
        <v>45</v>
      </c>
      <c r="E17" s="32"/>
      <c r="F17" s="32"/>
      <c r="H17" s="81">
        <f>+C17/C18</f>
        <v>0.45</v>
      </c>
      <c r="I17" s="33">
        <f>+I18*H17</f>
        <v>45</v>
      </c>
    </row>
    <row r="18" spans="2:9" ht="14" x14ac:dyDescent="0.25">
      <c r="B18" s="45" t="s">
        <v>60</v>
      </c>
      <c r="C18" s="45">
        <f>SUM(C16:C17)</f>
        <v>20</v>
      </c>
      <c r="D18" s="101">
        <f>SUM(D16:D17)</f>
        <v>100</v>
      </c>
      <c r="E18" s="32"/>
      <c r="F18" s="67"/>
      <c r="I18" s="33">
        <v>100</v>
      </c>
    </row>
    <row r="20" spans="2:9" ht="28" x14ac:dyDescent="0.25">
      <c r="B20" s="47" t="s">
        <v>61</v>
      </c>
      <c r="C20" s="48" t="s">
        <v>47</v>
      </c>
      <c r="D20" s="48" t="s">
        <v>47</v>
      </c>
      <c r="E20" s="64" t="s">
        <v>96</v>
      </c>
      <c r="F20" s="66" t="s">
        <v>47</v>
      </c>
    </row>
    <row r="21" spans="2:9" x14ac:dyDescent="0.25">
      <c r="B21" s="37" t="s">
        <v>5</v>
      </c>
      <c r="C21" s="49">
        <v>10</v>
      </c>
      <c r="D21" s="98">
        <f>+I21</f>
        <v>50.000000000000007</v>
      </c>
      <c r="E21" s="37"/>
      <c r="F21" s="49"/>
      <c r="H21" s="81">
        <f>+C21/$C$16</f>
        <v>0.90909090909090906</v>
      </c>
      <c r="I21" s="84">
        <f>+$D$16*H21</f>
        <v>50.000000000000007</v>
      </c>
    </row>
    <row r="22" spans="2:9" s="32" customFormat="1" x14ac:dyDescent="0.25">
      <c r="B22" s="42" t="s">
        <v>62</v>
      </c>
      <c r="C22" s="50">
        <v>9.5</v>
      </c>
      <c r="D22" s="98">
        <f t="shared" ref="D22:D24" si="3">+I22</f>
        <v>47.500000000000007</v>
      </c>
      <c r="E22" s="51"/>
      <c r="F22" s="50"/>
      <c r="H22" s="81">
        <f t="shared" ref="H22:H24" si="4">+C22/$C$16</f>
        <v>0.86363636363636365</v>
      </c>
      <c r="I22" s="84">
        <f t="shared" ref="I22:I24" si="5">+$D$16*H22</f>
        <v>47.500000000000007</v>
      </c>
    </row>
    <row r="23" spans="2:9" s="32" customFormat="1" x14ac:dyDescent="0.25">
      <c r="B23" s="42" t="s">
        <v>63</v>
      </c>
      <c r="C23" s="50">
        <v>9</v>
      </c>
      <c r="D23" s="98">
        <f t="shared" si="3"/>
        <v>45.000000000000007</v>
      </c>
      <c r="E23" s="51"/>
      <c r="F23" s="50"/>
      <c r="H23" s="81">
        <f t="shared" si="4"/>
        <v>0.81818181818181823</v>
      </c>
      <c r="I23" s="84">
        <f t="shared" si="5"/>
        <v>45.000000000000007</v>
      </c>
    </row>
    <row r="24" spans="2:9" s="32" customFormat="1" x14ac:dyDescent="0.25">
      <c r="B24" s="42" t="s">
        <v>64</v>
      </c>
      <c r="C24" s="50">
        <v>8.5</v>
      </c>
      <c r="D24" s="98">
        <f t="shared" si="3"/>
        <v>42.500000000000007</v>
      </c>
      <c r="E24" s="42"/>
      <c r="F24" s="50"/>
      <c r="H24" s="81">
        <f t="shared" si="4"/>
        <v>0.77272727272727271</v>
      </c>
      <c r="I24" s="84">
        <f t="shared" si="5"/>
        <v>42.500000000000007</v>
      </c>
    </row>
    <row r="25" spans="2:9" ht="14" x14ac:dyDescent="0.25">
      <c r="B25" s="161" t="s">
        <v>65</v>
      </c>
      <c r="C25" s="161"/>
      <c r="D25" s="75"/>
      <c r="E25" s="37"/>
    </row>
    <row r="26" spans="2:9" x14ac:dyDescent="0.25">
      <c r="B26" s="52"/>
    </row>
    <row r="27" spans="2:9" ht="28" x14ac:dyDescent="0.25">
      <c r="B27" s="47" t="s">
        <v>66</v>
      </c>
      <c r="C27" s="48" t="s">
        <v>47</v>
      </c>
      <c r="D27" s="48" t="s">
        <v>47</v>
      </c>
      <c r="E27" s="64" t="s">
        <v>96</v>
      </c>
      <c r="F27" s="66" t="s">
        <v>47</v>
      </c>
    </row>
    <row r="28" spans="2:9" s="32" customFormat="1" x14ac:dyDescent="0.25">
      <c r="B28" s="42" t="s">
        <v>5</v>
      </c>
      <c r="C28" s="50">
        <v>1</v>
      </c>
      <c r="D28" s="99">
        <f>+I28</f>
        <v>5.0000000000000009</v>
      </c>
      <c r="E28" s="42"/>
      <c r="F28" s="50"/>
      <c r="H28" s="96">
        <f>+C28/$C$16</f>
        <v>9.0909090909090912E-2</v>
      </c>
      <c r="I28" s="97">
        <f>+$D$16*H28</f>
        <v>5.0000000000000009</v>
      </c>
    </row>
    <row r="29" spans="2:9" s="32" customFormat="1" ht="27" x14ac:dyDescent="0.25">
      <c r="B29" s="42" t="s">
        <v>67</v>
      </c>
      <c r="C29" s="50">
        <v>0.5</v>
      </c>
      <c r="D29" s="99">
        <f t="shared" ref="D29:D31" si="6">+I29</f>
        <v>2.5000000000000004</v>
      </c>
      <c r="E29" s="89" t="s">
        <v>106</v>
      </c>
      <c r="F29" s="99">
        <v>2.5</v>
      </c>
      <c r="H29" s="96">
        <f t="shared" ref="H29:H31" si="7">+C29/$C$16</f>
        <v>4.5454545454545456E-2</v>
      </c>
      <c r="I29" s="97">
        <f t="shared" ref="I29:I31" si="8">+$D$16*H29</f>
        <v>2.5000000000000004</v>
      </c>
    </row>
    <row r="30" spans="2:9" s="32" customFormat="1" x14ac:dyDescent="0.25">
      <c r="B30" s="42" t="s">
        <v>68</v>
      </c>
      <c r="C30" s="50">
        <v>0.4</v>
      </c>
      <c r="D30" s="99">
        <f t="shared" si="6"/>
        <v>2.0000000000000004</v>
      </c>
      <c r="E30" s="51"/>
      <c r="F30" s="50"/>
      <c r="H30" s="96">
        <f t="shared" si="7"/>
        <v>3.6363636363636369E-2</v>
      </c>
      <c r="I30" s="97">
        <f t="shared" si="8"/>
        <v>2.0000000000000004</v>
      </c>
    </row>
    <row r="31" spans="2:9" x14ac:dyDescent="0.25">
      <c r="B31" s="37" t="s">
        <v>69</v>
      </c>
      <c r="C31" s="49">
        <v>0.3</v>
      </c>
      <c r="D31" s="99">
        <f t="shared" si="6"/>
        <v>1.5000000000000002</v>
      </c>
      <c r="E31" s="37"/>
      <c r="F31" s="49"/>
      <c r="H31" s="96">
        <f t="shared" si="7"/>
        <v>2.7272727272727271E-2</v>
      </c>
      <c r="I31" s="97">
        <f t="shared" si="8"/>
        <v>1.5000000000000002</v>
      </c>
    </row>
    <row r="32" spans="2:9" ht="14" x14ac:dyDescent="0.25">
      <c r="B32" s="161" t="s">
        <v>70</v>
      </c>
      <c r="C32" s="161"/>
      <c r="D32" s="75"/>
      <c r="E32" s="37"/>
    </row>
    <row r="33" spans="2:9" x14ac:dyDescent="0.25">
      <c r="B33" s="52"/>
    </row>
    <row r="34" spans="2:9" ht="14" x14ac:dyDescent="0.25">
      <c r="B34" s="53" t="s">
        <v>59</v>
      </c>
      <c r="C34" s="48" t="s">
        <v>47</v>
      </c>
      <c r="D34" s="48" t="s">
        <v>47</v>
      </c>
      <c r="E34" s="64" t="s">
        <v>96</v>
      </c>
      <c r="F34" s="66" t="s">
        <v>47</v>
      </c>
    </row>
    <row r="35" spans="2:9" x14ac:dyDescent="0.25">
      <c r="B35" s="37" t="s">
        <v>5</v>
      </c>
      <c r="C35" s="49">
        <v>9</v>
      </c>
      <c r="D35" s="98">
        <f>+I35</f>
        <v>9</v>
      </c>
      <c r="E35" s="42" t="s">
        <v>105</v>
      </c>
      <c r="F35" s="98">
        <v>9</v>
      </c>
      <c r="H35" s="81">
        <f>+C35/$C$17</f>
        <v>1</v>
      </c>
      <c r="I35" s="84">
        <f>+$C$17*H35</f>
        <v>9</v>
      </c>
    </row>
    <row r="36" spans="2:9" x14ac:dyDescent="0.25">
      <c r="B36" s="37" t="s">
        <v>71</v>
      </c>
      <c r="C36" s="49">
        <v>8.5</v>
      </c>
      <c r="D36" s="98">
        <f t="shared" ref="D36:D38" si="9">+I36</f>
        <v>8.5</v>
      </c>
      <c r="E36" s="51"/>
      <c r="F36" s="49"/>
      <c r="H36" s="81">
        <f t="shared" ref="H36:H38" si="10">+C36/$C$17</f>
        <v>0.94444444444444442</v>
      </c>
      <c r="I36" s="84">
        <f t="shared" ref="I36:I38" si="11">+$C$17*H36</f>
        <v>8.5</v>
      </c>
    </row>
    <row r="37" spans="2:9" x14ac:dyDescent="0.25">
      <c r="B37" s="37" t="s">
        <v>72</v>
      </c>
      <c r="C37" s="49">
        <v>1</v>
      </c>
      <c r="D37" s="98">
        <f t="shared" si="9"/>
        <v>1</v>
      </c>
      <c r="E37" s="51"/>
      <c r="F37" s="49"/>
      <c r="H37" s="81">
        <f t="shared" si="10"/>
        <v>0.1111111111111111</v>
      </c>
      <c r="I37" s="84">
        <f t="shared" si="11"/>
        <v>1</v>
      </c>
    </row>
    <row r="38" spans="2:9" x14ac:dyDescent="0.25">
      <c r="B38" s="37" t="s">
        <v>73</v>
      </c>
      <c r="C38" s="49">
        <v>0.5</v>
      </c>
      <c r="D38" s="98">
        <f t="shared" si="9"/>
        <v>0.5</v>
      </c>
      <c r="E38" s="37"/>
      <c r="F38" s="49"/>
      <c r="H38" s="81">
        <f t="shared" si="10"/>
        <v>5.5555555555555552E-2</v>
      </c>
      <c r="I38" s="84">
        <f t="shared" si="11"/>
        <v>0.5</v>
      </c>
    </row>
    <row r="39" spans="2:9" ht="14" x14ac:dyDescent="0.25">
      <c r="B39" s="162" t="s">
        <v>65</v>
      </c>
      <c r="C39" s="163"/>
      <c r="D39" s="76"/>
      <c r="E39" s="37"/>
    </row>
    <row r="42" spans="2:9" ht="14" x14ac:dyDescent="0.25">
      <c r="E42" s="65" t="s">
        <v>10</v>
      </c>
      <c r="F42" s="120">
        <f>+F11+F29+F35</f>
        <v>311.5</v>
      </c>
    </row>
    <row r="80" ht="33" customHeight="1" x14ac:dyDescent="0.25"/>
    <row r="81" ht="36" customHeight="1" x14ac:dyDescent="0.25"/>
    <row r="82" ht="32.25" customHeight="1" x14ac:dyDescent="0.25"/>
    <row r="83" ht="21" customHeight="1" x14ac:dyDescent="0.25"/>
    <row r="84" ht="67.5" customHeight="1" x14ac:dyDescent="0.25"/>
    <row r="85" ht="71.25" customHeight="1" x14ac:dyDescent="0.25"/>
    <row r="86" ht="19.5" customHeight="1" x14ac:dyDescent="0.25"/>
    <row r="87" ht="13.75" customHeight="1" x14ac:dyDescent="0.25"/>
    <row r="88" ht="32.25" customHeight="1" x14ac:dyDescent="0.25"/>
    <row r="89" ht="28.5" customHeight="1" x14ac:dyDescent="0.25"/>
    <row r="90" ht="22.5" customHeight="1" x14ac:dyDescent="0.25"/>
    <row r="91" ht="22.5" customHeight="1" x14ac:dyDescent="0.25"/>
    <row r="92" ht="22.5" customHeight="1" x14ac:dyDescent="0.25"/>
    <row r="93" ht="22.5" customHeight="1" x14ac:dyDescent="0.25"/>
    <row r="94" ht="22.5" customHeight="1" x14ac:dyDescent="0.25"/>
    <row r="95" ht="9" customHeight="1" x14ac:dyDescent="0.25"/>
    <row r="96" ht="35.25" customHeight="1" x14ac:dyDescent="0.25"/>
    <row r="97" ht="26.25" customHeight="1" x14ac:dyDescent="0.25"/>
    <row r="98" ht="21.75" customHeight="1" x14ac:dyDescent="0.25"/>
    <row r="99" ht="21.75" customHeight="1" x14ac:dyDescent="0.25"/>
    <row r="100" ht="21.75" customHeight="1" x14ac:dyDescent="0.25"/>
    <row r="101" ht="21.75" customHeight="1" x14ac:dyDescent="0.25"/>
    <row r="102" ht="21.75" customHeight="1" x14ac:dyDescent="0.25"/>
    <row r="103" ht="11.25" customHeight="1" x14ac:dyDescent="0.25"/>
    <row r="104" ht="32.25" customHeight="1" x14ac:dyDescent="0.25"/>
    <row r="105" ht="32.25" customHeight="1" x14ac:dyDescent="0.25"/>
    <row r="106" ht="28.5" customHeight="1" x14ac:dyDescent="0.25"/>
    <row r="107" ht="21.75" customHeight="1" x14ac:dyDescent="0.25"/>
    <row r="108" ht="21.75" customHeight="1" x14ac:dyDescent="0.25"/>
    <row r="109" ht="21.75" customHeight="1" x14ac:dyDescent="0.25"/>
    <row r="110" ht="21.75" customHeight="1" x14ac:dyDescent="0.25"/>
    <row r="111" ht="12" customHeight="1" x14ac:dyDescent="0.25"/>
    <row r="112" ht="37.5" customHeight="1" x14ac:dyDescent="0.25"/>
    <row r="113" ht="26.25" customHeight="1" x14ac:dyDescent="0.25"/>
    <row r="114" ht="23.25" customHeight="1" x14ac:dyDescent="0.25"/>
    <row r="115" ht="23.25" customHeight="1" x14ac:dyDescent="0.25"/>
    <row r="116" ht="23.25" customHeight="1" x14ac:dyDescent="0.25"/>
    <row r="119" ht="13.75" customHeight="1" x14ac:dyDescent="0.25"/>
  </sheetData>
  <mergeCells count="7">
    <mergeCell ref="B25:C25"/>
    <mergeCell ref="B32:C32"/>
    <mergeCell ref="B39:C39"/>
    <mergeCell ref="B1:E1"/>
    <mergeCell ref="B2:E2"/>
    <mergeCell ref="B3:E3"/>
    <mergeCell ref="B13:C13"/>
  </mergeCells>
  <pageMargins left="0.70866141732283472" right="0.70866141732283472" top="0.74803149606299213" bottom="0.74803149606299213" header="0.31496062992125984" footer="0.31496062992125984"/>
  <pageSetup orientation="portrait" horizontalDpi="4294967294" verticalDpi="4294967294" r:id="rId1"/>
  <headerFooter>
    <oddFooter>&amp;C_x000D_&amp;1#&amp;"Aptos"&amp;10&amp;K000000 DOCUMENTO DE USO INTERNO</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72"/>
  <sheetViews>
    <sheetView showGridLines="0" topLeftCell="A8" zoomScaleNormal="100" zoomScaleSheetLayoutView="90" workbookViewId="0">
      <selection activeCell="G9" sqref="G9"/>
    </sheetView>
  </sheetViews>
  <sheetFormatPr baseColWidth="10" defaultColWidth="11.453125" defaultRowHeight="9.75" customHeight="1" x14ac:dyDescent="0.25"/>
  <cols>
    <col min="1" max="1" width="4.54296875" style="92" customWidth="1"/>
    <col min="2" max="2" width="44.08984375" style="91" customWidth="1"/>
    <col min="3" max="3" width="26.1796875" style="91" customWidth="1"/>
    <col min="4" max="4" width="21.08984375" style="91" hidden="1" customWidth="1"/>
    <col min="5" max="5" width="21.08984375" style="91" customWidth="1"/>
    <col min="6" max="6" width="32.1796875" style="91" customWidth="1"/>
    <col min="7" max="7" width="16.81640625" style="91" customWidth="1"/>
    <col min="8" max="8" width="7.08984375" style="91" customWidth="1"/>
    <col min="9" max="10" width="11.453125" style="91" hidden="1" customWidth="1"/>
    <col min="11" max="16384" width="11.453125" style="91"/>
  </cols>
  <sheetData>
    <row r="1" spans="2:10" ht="38.25" customHeight="1" x14ac:dyDescent="0.25">
      <c r="B1" s="164" t="s">
        <v>74</v>
      </c>
      <c r="C1" s="164"/>
      <c r="D1" s="164"/>
      <c r="E1" s="164"/>
      <c r="F1" s="164"/>
    </row>
    <row r="2" spans="2:10" ht="10.25" customHeight="1" x14ac:dyDescent="0.25">
      <c r="B2" s="165"/>
      <c r="C2" s="166"/>
      <c r="D2" s="166"/>
      <c r="E2" s="166"/>
      <c r="F2" s="167"/>
    </row>
    <row r="3" spans="2:10" ht="25.5" customHeight="1" x14ac:dyDescent="0.25">
      <c r="B3" s="164" t="s">
        <v>46</v>
      </c>
      <c r="C3" s="164"/>
      <c r="D3" s="164"/>
      <c r="E3" s="164"/>
      <c r="F3" s="164"/>
    </row>
    <row r="4" spans="2:10" ht="25.5" customHeight="1" x14ac:dyDescent="0.25"/>
    <row r="5" spans="2:10" ht="27.65" customHeight="1" x14ac:dyDescent="0.25">
      <c r="B5" s="174" t="s">
        <v>3</v>
      </c>
      <c r="C5" s="174"/>
      <c r="D5" s="78" t="s">
        <v>47</v>
      </c>
      <c r="E5" s="78" t="s">
        <v>47</v>
      </c>
      <c r="F5" s="80" t="s">
        <v>96</v>
      </c>
      <c r="G5" s="80" t="s">
        <v>47</v>
      </c>
    </row>
    <row r="6" spans="2:10" ht="90" customHeight="1" x14ac:dyDescent="0.25">
      <c r="B6" s="175" t="s">
        <v>75</v>
      </c>
      <c r="C6" s="175"/>
      <c r="D6" s="54">
        <v>10</v>
      </c>
      <c r="E6" s="104">
        <f>+J6</f>
        <v>88.235294117647058</v>
      </c>
      <c r="F6" s="87" t="s">
        <v>104</v>
      </c>
      <c r="G6" s="93">
        <v>88.24</v>
      </c>
      <c r="I6" s="82">
        <f>+D6/D9</f>
        <v>0.29411764705882354</v>
      </c>
      <c r="J6" s="94">
        <f>+$J$9*I6</f>
        <v>88.235294117647058</v>
      </c>
    </row>
    <row r="7" spans="2:10" ht="53.5" customHeight="1" x14ac:dyDescent="0.25">
      <c r="B7" s="173" t="s">
        <v>76</v>
      </c>
      <c r="C7" s="173"/>
      <c r="D7" s="55">
        <v>12</v>
      </c>
      <c r="E7" s="105">
        <f>+J7</f>
        <v>105.88235294117648</v>
      </c>
      <c r="F7" s="79" t="s">
        <v>100</v>
      </c>
      <c r="G7" s="93">
        <v>105.88</v>
      </c>
      <c r="I7" s="82">
        <f>+D7/D9</f>
        <v>0.35294117647058826</v>
      </c>
      <c r="J7" s="94">
        <f t="shared" ref="J7:J8" si="0">+$J$9*I7</f>
        <v>105.88235294117648</v>
      </c>
    </row>
    <row r="8" spans="2:10" ht="62.25" customHeight="1" x14ac:dyDescent="0.25">
      <c r="B8" s="173" t="s">
        <v>77</v>
      </c>
      <c r="C8" s="173"/>
      <c r="D8" s="55">
        <v>12</v>
      </c>
      <c r="E8" s="105">
        <f>+J8</f>
        <v>105.88235294117648</v>
      </c>
      <c r="F8" s="79" t="s">
        <v>100</v>
      </c>
      <c r="G8" s="93">
        <v>105.88</v>
      </c>
      <c r="I8" s="82">
        <f>+D8/D9</f>
        <v>0.35294117647058826</v>
      </c>
      <c r="J8" s="94">
        <f t="shared" si="0"/>
        <v>105.88235294117648</v>
      </c>
    </row>
    <row r="9" spans="2:10" ht="22.25" customHeight="1" x14ac:dyDescent="0.25">
      <c r="B9" s="177" t="s">
        <v>10</v>
      </c>
      <c r="C9" s="177"/>
      <c r="D9" s="95">
        <f>SUM(D6:D8)</f>
        <v>34</v>
      </c>
      <c r="E9" s="106">
        <f>SUM(E6:E8)</f>
        <v>300</v>
      </c>
      <c r="F9" s="66" t="s">
        <v>10</v>
      </c>
      <c r="G9" s="209">
        <f>SUM(G3:G8)</f>
        <v>300</v>
      </c>
      <c r="J9" s="91">
        <v>300</v>
      </c>
    </row>
    <row r="10" spans="2:10" ht="13.5" x14ac:dyDescent="0.25">
      <c r="B10" s="92"/>
      <c r="C10" s="92"/>
      <c r="D10" s="92"/>
      <c r="E10" s="92"/>
      <c r="F10" s="92"/>
    </row>
    <row r="11" spans="2:10" ht="13.5" x14ac:dyDescent="0.25">
      <c r="B11" s="92"/>
      <c r="C11" s="92"/>
      <c r="D11" s="92"/>
      <c r="E11" s="92"/>
      <c r="F11" s="92"/>
    </row>
    <row r="12" spans="2:10" ht="13.5" x14ac:dyDescent="0.25">
      <c r="B12" s="168" t="s">
        <v>78</v>
      </c>
      <c r="C12" s="168"/>
      <c r="D12" s="92"/>
      <c r="E12" s="92"/>
      <c r="F12" s="92"/>
    </row>
    <row r="13" spans="2:10" ht="13.5" x14ac:dyDescent="0.25">
      <c r="B13" s="33"/>
      <c r="C13" s="33"/>
      <c r="D13" s="92"/>
      <c r="E13" s="92"/>
      <c r="F13" s="92"/>
    </row>
    <row r="14" spans="2:10" ht="14" x14ac:dyDescent="0.25">
      <c r="B14" s="169" t="s">
        <v>56</v>
      </c>
      <c r="C14" s="170"/>
      <c r="D14" s="57" t="s">
        <v>57</v>
      </c>
      <c r="E14" s="57" t="s">
        <v>57</v>
      </c>
      <c r="F14" s="92"/>
    </row>
    <row r="15" spans="2:10" ht="13.5" x14ac:dyDescent="0.25">
      <c r="B15" s="171" t="s">
        <v>79</v>
      </c>
      <c r="C15" s="172"/>
      <c r="D15" s="58">
        <v>10</v>
      </c>
      <c r="E15" s="107">
        <f>+J15</f>
        <v>50</v>
      </c>
      <c r="F15" s="92"/>
      <c r="I15" s="102">
        <f>+D15/D17</f>
        <v>0.5</v>
      </c>
      <c r="J15" s="103">
        <f>+J17*I15</f>
        <v>50</v>
      </c>
    </row>
    <row r="16" spans="2:10" ht="13.5" x14ac:dyDescent="0.25">
      <c r="B16" s="171" t="s">
        <v>80</v>
      </c>
      <c r="C16" s="172"/>
      <c r="D16" s="58">
        <v>10</v>
      </c>
      <c r="E16" s="107">
        <f>+J16</f>
        <v>50</v>
      </c>
      <c r="F16" s="92"/>
      <c r="I16" s="102">
        <f>+D16/D17</f>
        <v>0.5</v>
      </c>
      <c r="J16" s="103">
        <f>+J17*I16</f>
        <v>50</v>
      </c>
    </row>
    <row r="17" spans="2:10" ht="14" x14ac:dyDescent="0.25">
      <c r="B17" s="169" t="s">
        <v>60</v>
      </c>
      <c r="C17" s="170"/>
      <c r="D17" s="59">
        <f>SUM(D15:D16)</f>
        <v>20</v>
      </c>
      <c r="E17" s="108">
        <f>SUM(E15:E16)</f>
        <v>100</v>
      </c>
      <c r="F17" s="92"/>
      <c r="J17" s="91">
        <v>100</v>
      </c>
    </row>
    <row r="18" spans="2:10" ht="13.5" x14ac:dyDescent="0.25">
      <c r="B18" s="33"/>
      <c r="C18" s="33"/>
      <c r="D18" s="33"/>
      <c r="E18" s="33"/>
      <c r="F18" s="33"/>
    </row>
    <row r="19" spans="2:10" ht="14" x14ac:dyDescent="0.25">
      <c r="B19" s="169" t="s">
        <v>81</v>
      </c>
      <c r="C19" s="170"/>
      <c r="D19" s="56"/>
      <c r="E19" s="56"/>
      <c r="F19" s="33"/>
    </row>
    <row r="20" spans="2:10" ht="14.5" thickBot="1" x14ac:dyDescent="0.3">
      <c r="B20" s="176" t="s">
        <v>82</v>
      </c>
      <c r="C20" s="176"/>
      <c r="D20" s="92"/>
      <c r="E20" s="92"/>
      <c r="F20" s="92"/>
    </row>
    <row r="21" spans="2:10" ht="28" x14ac:dyDescent="0.25">
      <c r="B21" s="169" t="s">
        <v>83</v>
      </c>
      <c r="C21" s="170"/>
      <c r="D21" s="60" t="s">
        <v>4</v>
      </c>
      <c r="E21" s="60" t="s">
        <v>4</v>
      </c>
      <c r="F21" s="68" t="s">
        <v>96</v>
      </c>
      <c r="G21" s="69" t="s">
        <v>47</v>
      </c>
    </row>
    <row r="22" spans="2:10" ht="13.5" x14ac:dyDescent="0.25">
      <c r="B22" s="171" t="s">
        <v>5</v>
      </c>
      <c r="C22" s="172"/>
      <c r="D22" s="62">
        <v>5</v>
      </c>
      <c r="E22" s="62">
        <f>+J22</f>
        <v>50</v>
      </c>
      <c r="F22" s="61" t="s">
        <v>105</v>
      </c>
      <c r="G22" s="116">
        <v>50</v>
      </c>
      <c r="I22" s="102">
        <f>+D22/$D$15</f>
        <v>0.5</v>
      </c>
      <c r="J22" s="103">
        <f>+$J$25*I22</f>
        <v>50</v>
      </c>
    </row>
    <row r="23" spans="2:10" ht="13.5" x14ac:dyDescent="0.25">
      <c r="B23" s="171" t="s">
        <v>84</v>
      </c>
      <c r="C23" s="172"/>
      <c r="D23" s="62">
        <v>4</v>
      </c>
      <c r="E23" s="62">
        <f>+J23</f>
        <v>40</v>
      </c>
      <c r="F23" s="61"/>
      <c r="G23" s="116"/>
      <c r="I23" s="102">
        <f t="shared" ref="I23:I32" si="1">+D23/$D$15</f>
        <v>0.4</v>
      </c>
      <c r="J23" s="103">
        <f t="shared" ref="J23:J24" si="2">+$J$25*I23</f>
        <v>40</v>
      </c>
    </row>
    <row r="24" spans="2:10" ht="13.5" x14ac:dyDescent="0.25">
      <c r="B24" s="171" t="s">
        <v>85</v>
      </c>
      <c r="C24" s="172"/>
      <c r="D24" s="62">
        <v>3</v>
      </c>
      <c r="E24" s="62">
        <f>+J24</f>
        <v>30</v>
      </c>
      <c r="F24" s="61"/>
      <c r="G24" s="116"/>
      <c r="I24" s="102">
        <f t="shared" si="1"/>
        <v>0.3</v>
      </c>
      <c r="J24" s="103">
        <f t="shared" si="2"/>
        <v>30</v>
      </c>
    </row>
    <row r="25" spans="2:10" ht="27" x14ac:dyDescent="0.25">
      <c r="B25" s="171" t="s">
        <v>70</v>
      </c>
      <c r="C25" s="172"/>
      <c r="D25" s="61" t="s">
        <v>86</v>
      </c>
      <c r="E25" s="61" t="s">
        <v>86</v>
      </c>
      <c r="F25" s="61"/>
      <c r="G25" s="93"/>
      <c r="I25" s="102"/>
      <c r="J25" s="91">
        <v>100</v>
      </c>
    </row>
    <row r="26" spans="2:10" ht="13.5" x14ac:dyDescent="0.25">
      <c r="B26" s="38"/>
      <c r="C26" s="63"/>
      <c r="D26" s="92"/>
      <c r="E26" s="92"/>
      <c r="F26" s="92"/>
      <c r="I26" s="102"/>
    </row>
    <row r="27" spans="2:10" ht="14" x14ac:dyDescent="0.25">
      <c r="B27" s="169" t="s">
        <v>80</v>
      </c>
      <c r="C27" s="170"/>
      <c r="D27" s="56"/>
      <c r="E27" s="56"/>
      <c r="F27" s="56"/>
      <c r="I27" s="102"/>
    </row>
    <row r="28" spans="2:10" ht="14.5" thickBot="1" x14ac:dyDescent="0.3">
      <c r="B28" s="176" t="s">
        <v>82</v>
      </c>
      <c r="C28" s="176"/>
      <c r="D28" s="92"/>
      <c r="E28" s="92"/>
      <c r="F28" s="92"/>
      <c r="I28" s="102"/>
    </row>
    <row r="29" spans="2:10" ht="28" x14ac:dyDescent="0.25">
      <c r="B29" s="169" t="s">
        <v>83</v>
      </c>
      <c r="C29" s="170"/>
      <c r="D29" s="60" t="s">
        <v>4</v>
      </c>
      <c r="E29" s="60" t="s">
        <v>4</v>
      </c>
      <c r="F29" s="68" t="s">
        <v>96</v>
      </c>
      <c r="G29" s="69" t="s">
        <v>47</v>
      </c>
      <c r="I29" s="102"/>
    </row>
    <row r="30" spans="2:10" ht="13.5" x14ac:dyDescent="0.25">
      <c r="B30" s="171" t="s">
        <v>5</v>
      </c>
      <c r="C30" s="172"/>
      <c r="D30" s="62">
        <v>5</v>
      </c>
      <c r="E30" s="62">
        <f>+J30</f>
        <v>50</v>
      </c>
      <c r="F30" s="61" t="s">
        <v>105</v>
      </c>
      <c r="G30" s="116">
        <v>50</v>
      </c>
      <c r="I30" s="102">
        <f t="shared" si="1"/>
        <v>0.5</v>
      </c>
      <c r="J30" s="103">
        <f>+$J$33*I30</f>
        <v>50</v>
      </c>
    </row>
    <row r="31" spans="2:10" ht="13.5" x14ac:dyDescent="0.25">
      <c r="B31" s="171" t="s">
        <v>84</v>
      </c>
      <c r="C31" s="172"/>
      <c r="D31" s="62">
        <v>4</v>
      </c>
      <c r="E31" s="62">
        <f>+J31</f>
        <v>40</v>
      </c>
      <c r="F31" s="61"/>
      <c r="G31" s="116"/>
      <c r="I31" s="102">
        <f t="shared" si="1"/>
        <v>0.4</v>
      </c>
      <c r="J31" s="103">
        <f t="shared" ref="J31:J32" si="3">+$J$33*I31</f>
        <v>40</v>
      </c>
    </row>
    <row r="32" spans="2:10" ht="13.5" x14ac:dyDescent="0.25">
      <c r="B32" s="171" t="s">
        <v>85</v>
      </c>
      <c r="C32" s="172"/>
      <c r="D32" s="62">
        <v>3</v>
      </c>
      <c r="E32" s="62">
        <f>+J32</f>
        <v>30</v>
      </c>
      <c r="F32" s="61"/>
      <c r="G32" s="116"/>
      <c r="I32" s="102">
        <f t="shared" si="1"/>
        <v>0.3</v>
      </c>
      <c r="J32" s="103">
        <f t="shared" si="3"/>
        <v>30</v>
      </c>
    </row>
    <row r="33" spans="2:10" ht="27" x14ac:dyDescent="0.25">
      <c r="B33" s="171" t="s">
        <v>70</v>
      </c>
      <c r="C33" s="172"/>
      <c r="D33" s="61" t="s">
        <v>86</v>
      </c>
      <c r="E33" s="61" t="s">
        <v>86</v>
      </c>
      <c r="F33" s="61"/>
      <c r="G33" s="93"/>
      <c r="J33" s="91">
        <v>100</v>
      </c>
    </row>
    <row r="34" spans="2:10" ht="13.5" x14ac:dyDescent="0.25"/>
    <row r="35" spans="2:10" ht="13.5" x14ac:dyDescent="0.25"/>
    <row r="36" spans="2:10" ht="14" x14ac:dyDescent="0.25">
      <c r="F36" s="66" t="s">
        <v>10</v>
      </c>
      <c r="G36" s="117">
        <f>+G9+G22+G30</f>
        <v>400</v>
      </c>
    </row>
    <row r="37" spans="2:10" ht="13.5" x14ac:dyDescent="0.25"/>
    <row r="38" spans="2:10" ht="13.5" x14ac:dyDescent="0.25"/>
    <row r="39" spans="2:10" ht="13.5" x14ac:dyDescent="0.25"/>
    <row r="40" spans="2:10" ht="13.5" x14ac:dyDescent="0.25"/>
    <row r="41" spans="2:10" ht="13.5" x14ac:dyDescent="0.25"/>
    <row r="42" spans="2:10" ht="13.5" x14ac:dyDescent="0.25"/>
    <row r="43" spans="2:10" ht="13.5" x14ac:dyDescent="0.25"/>
    <row r="44" spans="2:10" ht="13.5" x14ac:dyDescent="0.25"/>
    <row r="45" spans="2:10" ht="13.5" x14ac:dyDescent="0.25"/>
    <row r="46" spans="2:10" ht="13.5" x14ac:dyDescent="0.25"/>
    <row r="47" spans="2:10" ht="13.5" x14ac:dyDescent="0.25"/>
    <row r="48" spans="2:10" ht="13.5" x14ac:dyDescent="0.25"/>
    <row r="49" ht="13.5" x14ac:dyDescent="0.25"/>
    <row r="50" ht="13.5" x14ac:dyDescent="0.25"/>
    <row r="51" ht="13.5" x14ac:dyDescent="0.25"/>
    <row r="52" ht="13.5" x14ac:dyDescent="0.25"/>
    <row r="53" ht="13.5" x14ac:dyDescent="0.25"/>
    <row r="54" ht="13.5" x14ac:dyDescent="0.25"/>
    <row r="55" ht="13.5" x14ac:dyDescent="0.25"/>
    <row r="56" ht="13.5" x14ac:dyDescent="0.25"/>
    <row r="57" ht="13.5" x14ac:dyDescent="0.25"/>
    <row r="58" ht="13.5" x14ac:dyDescent="0.25"/>
    <row r="59" ht="13.5" x14ac:dyDescent="0.25"/>
    <row r="60" ht="13.5" x14ac:dyDescent="0.25"/>
    <row r="62" ht="13.5" x14ac:dyDescent="0.25"/>
    <row r="64" ht="13.5" x14ac:dyDescent="0.25"/>
    <row r="65" ht="13.5" x14ac:dyDescent="0.25"/>
    <row r="66" ht="13.5" x14ac:dyDescent="0.25"/>
    <row r="68" ht="13.5" x14ac:dyDescent="0.25"/>
    <row r="70" ht="13.5" x14ac:dyDescent="0.25"/>
    <row r="72" ht="13.5" x14ac:dyDescent="0.25"/>
  </sheetData>
  <mergeCells count="27">
    <mergeCell ref="B20:C20"/>
    <mergeCell ref="B28:C28"/>
    <mergeCell ref="B9:C9"/>
    <mergeCell ref="B8:C8"/>
    <mergeCell ref="B12:C12"/>
    <mergeCell ref="B14:C14"/>
    <mergeCell ref="B15:C15"/>
    <mergeCell ref="B16:C16"/>
    <mergeCell ref="B17:C17"/>
    <mergeCell ref="B19:C19"/>
    <mergeCell ref="B21:C21"/>
    <mergeCell ref="B22:C22"/>
    <mergeCell ref="B23:C23"/>
    <mergeCell ref="B24:C24"/>
    <mergeCell ref="B25:C25"/>
    <mergeCell ref="B27:C27"/>
    <mergeCell ref="B7:C7"/>
    <mergeCell ref="B1:F1"/>
    <mergeCell ref="B2:F2"/>
    <mergeCell ref="B3:F3"/>
    <mergeCell ref="B5:C5"/>
    <mergeCell ref="B6:C6"/>
    <mergeCell ref="B29:C29"/>
    <mergeCell ref="B30:C30"/>
    <mergeCell ref="B31:C31"/>
    <mergeCell ref="B32:C32"/>
    <mergeCell ref="B33:C33"/>
  </mergeCells>
  <printOptions horizontalCentered="1" verticalCentered="1"/>
  <pageMargins left="0.74803149606299213" right="0.74803149606299213" top="0.98425196850393704" bottom="0.98425196850393704" header="0" footer="0"/>
  <pageSetup scale="66" orientation="portrait" horizontalDpi="4294967294" verticalDpi="4294967294" r:id="rId1"/>
  <headerFooter alignWithMargins="0">
    <oddFooter>&amp;C_x000D_&amp;1#&amp;"Aptos"&amp;10&amp;K000000 DOCUMENTO DE USO INTERNO</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S72"/>
  <sheetViews>
    <sheetView showGridLines="0" zoomScaleNormal="100" zoomScaleSheetLayoutView="100" workbookViewId="0">
      <selection activeCell="H1" sqref="H1:I1048576"/>
    </sheetView>
  </sheetViews>
  <sheetFormatPr baseColWidth="10" defaultColWidth="11.54296875" defaultRowHeight="9.75" customHeight="1" x14ac:dyDescent="0.25"/>
  <cols>
    <col min="1" max="1" width="4.6328125" style="32" customWidth="1"/>
    <col min="2" max="2" width="76.54296875" style="33" customWidth="1"/>
    <col min="3" max="3" width="16.453125" style="33" hidden="1" customWidth="1"/>
    <col min="4" max="4" width="16.453125" style="33" customWidth="1"/>
    <col min="5" max="5" width="31.90625" style="33" customWidth="1"/>
    <col min="6" max="6" width="11.453125" style="32" customWidth="1"/>
    <col min="7" max="7" width="6.08984375" style="32" customWidth="1"/>
    <col min="8" max="9" width="11.453125" style="32" hidden="1" customWidth="1"/>
    <col min="10" max="45" width="11.453125" style="32" customWidth="1"/>
    <col min="46" max="16384" width="11.54296875" style="33"/>
  </cols>
  <sheetData>
    <row r="1" spans="2:9" ht="18" thickBot="1" x14ac:dyDescent="0.3">
      <c r="B1" s="178" t="s">
        <v>87</v>
      </c>
      <c r="C1" s="179"/>
      <c r="D1" s="180"/>
      <c r="E1" s="181"/>
    </row>
    <row r="2" spans="2:9" ht="16.25" customHeight="1" x14ac:dyDescent="0.25">
      <c r="B2" s="182"/>
      <c r="C2" s="182"/>
      <c r="D2" s="182"/>
      <c r="E2" s="182"/>
    </row>
    <row r="3" spans="2:9" ht="25.5" customHeight="1" thickBot="1" x14ac:dyDescent="0.3">
      <c r="B3" s="164" t="s">
        <v>88</v>
      </c>
      <c r="C3" s="164"/>
      <c r="D3" s="164"/>
      <c r="E3" s="164"/>
    </row>
    <row r="4" spans="2:9" ht="13.5" x14ac:dyDescent="0.25">
      <c r="B4" s="78" t="s">
        <v>3</v>
      </c>
      <c r="C4" s="78" t="s">
        <v>17</v>
      </c>
      <c r="D4" s="78" t="s">
        <v>17</v>
      </c>
      <c r="E4" s="80" t="s">
        <v>96</v>
      </c>
      <c r="F4" s="109" t="s">
        <v>47</v>
      </c>
    </row>
    <row r="5" spans="2:9" ht="72" customHeight="1" x14ac:dyDescent="0.25">
      <c r="B5" s="35" t="s">
        <v>89</v>
      </c>
      <c r="C5" s="110">
        <v>27</v>
      </c>
      <c r="D5" s="113">
        <f>+I5</f>
        <v>200</v>
      </c>
      <c r="E5" s="119" t="s">
        <v>100</v>
      </c>
      <c r="F5" s="123">
        <v>150</v>
      </c>
      <c r="H5" s="112">
        <f>+C5/C7</f>
        <v>0.5</v>
      </c>
      <c r="I5" s="97">
        <v>200</v>
      </c>
    </row>
    <row r="6" spans="2:9" ht="72" customHeight="1" x14ac:dyDescent="0.25">
      <c r="B6" s="35" t="s">
        <v>90</v>
      </c>
      <c r="C6" s="110">
        <v>27</v>
      </c>
      <c r="D6" s="113">
        <f>+I6</f>
        <v>200</v>
      </c>
      <c r="E6" s="119" t="s">
        <v>100</v>
      </c>
      <c r="F6" s="123">
        <v>150</v>
      </c>
      <c r="H6" s="112">
        <f>+C6/C7</f>
        <v>0.5</v>
      </c>
      <c r="I6" s="97">
        <v>200</v>
      </c>
    </row>
    <row r="7" spans="2:9" ht="25.5" customHeight="1" x14ac:dyDescent="0.25">
      <c r="B7" s="48" t="s">
        <v>10</v>
      </c>
      <c r="C7" s="111">
        <f>SUM(C5:C6)</f>
        <v>54</v>
      </c>
      <c r="D7" s="114">
        <f>SUM(D5:D6)</f>
        <v>400</v>
      </c>
      <c r="E7" s="66" t="s">
        <v>10</v>
      </c>
      <c r="F7" s="124">
        <f>SUM(F1:F6)</f>
        <v>300</v>
      </c>
      <c r="I7" s="97">
        <v>400</v>
      </c>
    </row>
    <row r="8" spans="2:9" ht="13.5" x14ac:dyDescent="0.25">
      <c r="F8" s="97"/>
    </row>
    <row r="9" spans="2:9" ht="13.5" x14ac:dyDescent="0.25">
      <c r="F9" s="97"/>
    </row>
    <row r="10" spans="2:9" ht="13.5" x14ac:dyDescent="0.25">
      <c r="F10" s="97"/>
    </row>
    <row r="11" spans="2:9" ht="14" x14ac:dyDescent="0.25">
      <c r="E11" s="66" t="s">
        <v>10</v>
      </c>
      <c r="F11" s="117">
        <f>+F7</f>
        <v>300</v>
      </c>
    </row>
    <row r="12" spans="2:9" ht="13.5" x14ac:dyDescent="0.25"/>
    <row r="13" spans="2:9" ht="13.5" x14ac:dyDescent="0.25"/>
    <row r="14" spans="2:9" ht="13.5" x14ac:dyDescent="0.25"/>
    <row r="15" spans="2:9" ht="13.5" x14ac:dyDescent="0.25"/>
    <row r="16" spans="2:9" ht="13.5" x14ac:dyDescent="0.25"/>
    <row r="17" ht="13.5" x14ac:dyDescent="0.25"/>
    <row r="18" ht="13.5" x14ac:dyDescent="0.25"/>
    <row r="19" ht="13.5" x14ac:dyDescent="0.25"/>
    <row r="20" ht="13.5" x14ac:dyDescent="0.25"/>
    <row r="21" ht="13.5" x14ac:dyDescent="0.25"/>
    <row r="22" ht="13.5" x14ac:dyDescent="0.25"/>
    <row r="23" ht="13.5" x14ac:dyDescent="0.25"/>
    <row r="24" ht="13.5" x14ac:dyDescent="0.25"/>
    <row r="25" ht="13.5" x14ac:dyDescent="0.25"/>
    <row r="26" ht="13.5" x14ac:dyDescent="0.25"/>
    <row r="27" ht="13.5" x14ac:dyDescent="0.25"/>
    <row r="28" ht="13.5" x14ac:dyDescent="0.25"/>
    <row r="29" ht="13.5" x14ac:dyDescent="0.25"/>
    <row r="30" ht="13.5" x14ac:dyDescent="0.25"/>
    <row r="31" ht="13.5" x14ac:dyDescent="0.25"/>
    <row r="32" ht="13.5" x14ac:dyDescent="0.25"/>
    <row r="33" ht="13.5" x14ac:dyDescent="0.25"/>
    <row r="34" ht="13.5" x14ac:dyDescent="0.25"/>
    <row r="35" ht="13.5" x14ac:dyDescent="0.25"/>
    <row r="36" ht="13.5" x14ac:dyDescent="0.25"/>
    <row r="37" ht="13.5" x14ac:dyDescent="0.25"/>
    <row r="38" ht="13.5" x14ac:dyDescent="0.25"/>
    <row r="39" ht="13.5" x14ac:dyDescent="0.25"/>
    <row r="40" ht="13.5" x14ac:dyDescent="0.25"/>
    <row r="41" ht="13.5" x14ac:dyDescent="0.25"/>
    <row r="42" ht="13.5" x14ac:dyDescent="0.25"/>
    <row r="43" ht="13.5" x14ac:dyDescent="0.25"/>
    <row r="44" ht="13.5" x14ac:dyDescent="0.25"/>
    <row r="45" ht="13.5" x14ac:dyDescent="0.25"/>
    <row r="46" ht="13.5" x14ac:dyDescent="0.25"/>
    <row r="47" ht="13.5" x14ac:dyDescent="0.25"/>
    <row r="48" ht="13.5" x14ac:dyDescent="0.25"/>
    <row r="49" ht="13.5" x14ac:dyDescent="0.25"/>
    <row r="50" ht="13.5" x14ac:dyDescent="0.25"/>
    <row r="51" ht="13.5" x14ac:dyDescent="0.25"/>
    <row r="52" ht="13.5" x14ac:dyDescent="0.25"/>
    <row r="53" ht="13.5" x14ac:dyDescent="0.25"/>
    <row r="54" ht="13.5" x14ac:dyDescent="0.25"/>
    <row r="55" ht="13.5" x14ac:dyDescent="0.25"/>
    <row r="56" ht="13.5" x14ac:dyDescent="0.25"/>
    <row r="57" ht="13.5" x14ac:dyDescent="0.25"/>
    <row r="58" ht="13.5" x14ac:dyDescent="0.25"/>
    <row r="59" ht="13.5" x14ac:dyDescent="0.25"/>
    <row r="60" ht="13.5" x14ac:dyDescent="0.25"/>
    <row r="62" ht="13.5" x14ac:dyDescent="0.25"/>
    <row r="64" ht="13.5" x14ac:dyDescent="0.25"/>
    <row r="65" ht="13.5" x14ac:dyDescent="0.25"/>
    <row r="66" ht="13.5" x14ac:dyDescent="0.25"/>
    <row r="68" ht="13.5" x14ac:dyDescent="0.25"/>
    <row r="70" ht="13.5" x14ac:dyDescent="0.25"/>
    <row r="72" ht="13.5" x14ac:dyDescent="0.25"/>
  </sheetData>
  <mergeCells count="3">
    <mergeCell ref="B1:E1"/>
    <mergeCell ref="B2:E2"/>
    <mergeCell ref="B3:E3"/>
  </mergeCells>
  <printOptions horizontalCentered="1" verticalCentered="1"/>
  <pageMargins left="0.74803149606299213" right="0.74803149606299213" top="0.98425196850393704" bottom="0.98425196850393704" header="0" footer="0"/>
  <pageSetup scale="80" orientation="portrait" horizontalDpi="4294967294" verticalDpi="4294967294" r:id="rId1"/>
  <headerFooter alignWithMargins="0">
    <oddFooter>&amp;C_x000D_&amp;1#&amp;"Aptos"&amp;10&amp;K000000 DOCUMENTO DE USO INTERNO</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90F227-49D1-4DCF-A2F8-614F247B043D}">
  <dimension ref="A2:H10"/>
  <sheetViews>
    <sheetView showGridLines="0" zoomScale="136" zoomScaleNormal="136" workbookViewId="0">
      <selection activeCell="G6" sqref="G6:G9"/>
    </sheetView>
  </sheetViews>
  <sheetFormatPr baseColWidth="10" defaultRowHeight="12.5" x14ac:dyDescent="0.25"/>
  <cols>
    <col min="1" max="1" width="17.54296875" customWidth="1"/>
    <col min="2" max="2" width="28.81640625" customWidth="1"/>
    <col min="3" max="3" width="19.54296875" customWidth="1"/>
    <col min="4" max="4" width="13" customWidth="1"/>
    <col min="5" max="5" width="13.36328125" customWidth="1"/>
    <col min="6" max="6" width="12.453125" customWidth="1"/>
    <col min="7" max="7" width="13" customWidth="1"/>
    <col min="8" max="8" width="11.08984375" customWidth="1"/>
  </cols>
  <sheetData>
    <row r="2" spans="1:8" ht="38.25" customHeight="1" x14ac:dyDescent="0.25">
      <c r="A2" s="187" t="s">
        <v>95</v>
      </c>
      <c r="B2" s="187"/>
      <c r="C2" s="187"/>
      <c r="D2" s="187"/>
      <c r="E2" s="187"/>
      <c r="F2" s="187"/>
      <c r="G2" s="187"/>
      <c r="H2" s="187"/>
    </row>
    <row r="3" spans="1:8" ht="25.5" customHeight="1" x14ac:dyDescent="0.25">
      <c r="A3" s="188" t="s">
        <v>16</v>
      </c>
      <c r="B3" s="188"/>
      <c r="C3" s="188"/>
      <c r="D3" s="188"/>
      <c r="E3" s="188"/>
      <c r="F3" s="188"/>
      <c r="G3" s="188"/>
      <c r="H3" s="188"/>
    </row>
    <row r="4" spans="1:8" ht="24" customHeight="1" x14ac:dyDescent="0.25">
      <c r="A4" s="189" t="s">
        <v>11</v>
      </c>
      <c r="B4" s="189" t="s">
        <v>12</v>
      </c>
      <c r="C4" s="184" t="s">
        <v>13</v>
      </c>
      <c r="D4" s="184" t="s">
        <v>15</v>
      </c>
      <c r="E4" s="185" t="s">
        <v>10</v>
      </c>
      <c r="F4" s="185" t="s">
        <v>14</v>
      </c>
      <c r="G4" s="184" t="s">
        <v>15</v>
      </c>
      <c r="H4" s="185" t="s">
        <v>10</v>
      </c>
    </row>
    <row r="5" spans="1:8" ht="24" customHeight="1" x14ac:dyDescent="0.25">
      <c r="A5" s="189"/>
      <c r="B5" s="189"/>
      <c r="C5" s="184"/>
      <c r="D5" s="184"/>
      <c r="E5" s="185"/>
      <c r="F5" s="185"/>
      <c r="G5" s="184"/>
      <c r="H5" s="185"/>
    </row>
    <row r="6" spans="1:8" ht="15.65" customHeight="1" x14ac:dyDescent="0.3">
      <c r="A6" s="183" t="s">
        <v>96</v>
      </c>
      <c r="B6" s="3" t="s">
        <v>91</v>
      </c>
      <c r="C6" s="125">
        <f>+TRDM!F11</f>
        <v>300</v>
      </c>
      <c r="D6" s="4">
        <v>0.65</v>
      </c>
      <c r="E6" s="125">
        <f>+C6*D6</f>
        <v>195</v>
      </c>
      <c r="F6" s="125">
        <f>+TRDM!F29+TRDM!F35</f>
        <v>11.5</v>
      </c>
      <c r="G6" s="4">
        <v>0.65</v>
      </c>
      <c r="H6" s="125">
        <f>+F6*G6</f>
        <v>7.4750000000000005</v>
      </c>
    </row>
    <row r="7" spans="1:8" ht="15.65" customHeight="1" x14ac:dyDescent="0.3">
      <c r="A7" s="183"/>
      <c r="B7" s="3" t="s">
        <v>92</v>
      </c>
      <c r="C7" s="125">
        <f>+MANEJO!G9</f>
        <v>300</v>
      </c>
      <c r="D7" s="4">
        <v>0.15</v>
      </c>
      <c r="E7" s="125">
        <f t="shared" ref="E7:E9" si="0">+C7*D7</f>
        <v>45</v>
      </c>
      <c r="F7" s="125">
        <f>+MANEJO!G22+MANEJO!G30</f>
        <v>100</v>
      </c>
      <c r="G7" s="4">
        <v>0.15</v>
      </c>
      <c r="H7" s="125">
        <f t="shared" ref="H7:H9" si="1">+F7*G7</f>
        <v>15</v>
      </c>
    </row>
    <row r="8" spans="1:8" ht="15.65" customHeight="1" x14ac:dyDescent="0.3">
      <c r="A8" s="183"/>
      <c r="B8" s="3" t="s">
        <v>93</v>
      </c>
      <c r="C8" s="125">
        <f>+'TR VALORES'!F11</f>
        <v>300</v>
      </c>
      <c r="D8" s="4">
        <v>0.05</v>
      </c>
      <c r="E8" s="125">
        <f t="shared" si="0"/>
        <v>15</v>
      </c>
      <c r="F8" s="125">
        <v>100</v>
      </c>
      <c r="G8" s="4">
        <v>0.05</v>
      </c>
      <c r="H8" s="125">
        <f t="shared" si="1"/>
        <v>5</v>
      </c>
    </row>
    <row r="9" spans="1:8" ht="15.65" customHeight="1" x14ac:dyDescent="0.3">
      <c r="A9" s="183"/>
      <c r="B9" s="3" t="s">
        <v>94</v>
      </c>
      <c r="C9" s="125">
        <v>300</v>
      </c>
      <c r="D9" s="4">
        <v>0.15</v>
      </c>
      <c r="E9" s="125">
        <f t="shared" si="0"/>
        <v>45</v>
      </c>
      <c r="F9" s="125">
        <v>100</v>
      </c>
      <c r="G9" s="4">
        <v>0.15</v>
      </c>
      <c r="H9" s="125">
        <f t="shared" si="1"/>
        <v>15</v>
      </c>
    </row>
    <row r="10" spans="1:8" ht="15.65" customHeight="1" x14ac:dyDescent="0.25">
      <c r="A10" s="186" t="s">
        <v>10</v>
      </c>
      <c r="B10" s="186"/>
      <c r="C10" s="186"/>
      <c r="D10" s="186"/>
      <c r="E10" s="127">
        <f>SUM(E6:E9)</f>
        <v>300</v>
      </c>
      <c r="H10" s="128">
        <f>SUM(H6:H9)</f>
        <v>42.475000000000001</v>
      </c>
    </row>
  </sheetData>
  <mergeCells count="12">
    <mergeCell ref="A6:A9"/>
    <mergeCell ref="D4:D5"/>
    <mergeCell ref="E4:E5"/>
    <mergeCell ref="A10:D10"/>
    <mergeCell ref="A2:H2"/>
    <mergeCell ref="A3:H3"/>
    <mergeCell ref="A4:A5"/>
    <mergeCell ref="B4:B5"/>
    <mergeCell ref="C4:C5"/>
    <mergeCell ref="F4:F5"/>
    <mergeCell ref="G4:G5"/>
    <mergeCell ref="H4:H5"/>
  </mergeCells>
  <pageMargins left="0.7" right="0.7" top="0.75" bottom="0.75" header="0.3" footer="0.3"/>
  <pageSetup paperSize="9" orientation="portrait" r:id="rId1"/>
  <headerFooter>
    <oddFooter>&amp;C_x000D_&amp;1#&amp;"Aptos"&amp;10&amp;K000000 DOCUMENTO DE USO INTERNO</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4431E-DB59-4CC3-A53C-976F377F3782}">
  <dimension ref="B1:H24"/>
  <sheetViews>
    <sheetView showGridLines="0" topLeftCell="A3" workbookViewId="0">
      <selection activeCell="G16" sqref="G16"/>
    </sheetView>
  </sheetViews>
  <sheetFormatPr baseColWidth="10" defaultRowHeight="12.5" x14ac:dyDescent="0.25"/>
  <cols>
    <col min="1" max="1" width="5.54296875" customWidth="1"/>
    <col min="2" max="2" width="2" customWidth="1"/>
    <col min="3" max="3" width="3.1796875" customWidth="1"/>
    <col min="4" max="4" width="42.1796875" bestFit="1" customWidth="1"/>
    <col min="5" max="5" width="16.453125" bestFit="1" customWidth="1"/>
    <col min="6" max="6" width="9.54296875" bestFit="1" customWidth="1"/>
    <col min="7" max="7" width="17.08984375" customWidth="1"/>
    <col min="8" max="8" width="2" customWidth="1"/>
    <col min="9" max="9" width="12.81640625" customWidth="1"/>
    <col min="10" max="10" width="13.81640625" bestFit="1" customWidth="1"/>
    <col min="11" max="11" width="15.08984375" customWidth="1"/>
    <col min="12" max="12" width="10.81640625" bestFit="1" customWidth="1"/>
    <col min="13" max="13" width="12.54296875" bestFit="1" customWidth="1"/>
  </cols>
  <sheetData>
    <row r="1" spans="2:8" ht="13" thickBot="1" x14ac:dyDescent="0.3"/>
    <row r="2" spans="2:8" ht="18" customHeight="1" x14ac:dyDescent="0.25">
      <c r="B2" s="190" t="s">
        <v>99</v>
      </c>
      <c r="C2" s="191"/>
      <c r="D2" s="191"/>
      <c r="E2" s="191"/>
      <c r="F2" s="191"/>
      <c r="G2" s="191"/>
      <c r="H2" s="192"/>
    </row>
    <row r="3" spans="2:8" ht="24" customHeight="1" x14ac:dyDescent="0.25">
      <c r="B3" s="198" t="s">
        <v>98</v>
      </c>
      <c r="C3" s="199"/>
      <c r="D3" s="199"/>
      <c r="E3" s="199"/>
      <c r="F3" s="199"/>
      <c r="G3" s="199"/>
      <c r="H3" s="200"/>
    </row>
    <row r="4" spans="2:8" ht="9" customHeight="1" x14ac:dyDescent="0.35">
      <c r="B4" s="5"/>
      <c r="C4" s="6"/>
      <c r="D4" s="6"/>
      <c r="E4" s="6"/>
      <c r="F4" s="6"/>
      <c r="G4" s="6"/>
      <c r="H4" s="7"/>
    </row>
    <row r="5" spans="2:8" ht="9.75" customHeight="1" x14ac:dyDescent="0.35">
      <c r="B5" s="5"/>
      <c r="C5" s="6"/>
      <c r="D5" s="6"/>
      <c r="E5" s="6"/>
      <c r="F5" s="6"/>
      <c r="G5" s="6"/>
      <c r="H5" s="7"/>
    </row>
    <row r="6" spans="2:8" ht="15.65" customHeight="1" x14ac:dyDescent="0.35">
      <c r="B6" s="5"/>
      <c r="C6" s="193" t="s">
        <v>18</v>
      </c>
      <c r="D6" s="193"/>
      <c r="H6" s="7"/>
    </row>
    <row r="7" spans="2:8" ht="15.5" x14ac:dyDescent="0.35">
      <c r="B7" s="5"/>
      <c r="C7" s="194" t="s">
        <v>24</v>
      </c>
      <c r="D7" s="194"/>
      <c r="H7" s="7"/>
    </row>
    <row r="8" spans="2:8" ht="15.5" x14ac:dyDescent="0.35">
      <c r="B8" s="5"/>
      <c r="C8" s="10"/>
      <c r="D8" s="10"/>
      <c r="E8" s="10"/>
      <c r="F8" s="10"/>
      <c r="G8" s="10"/>
      <c r="H8" s="7"/>
    </row>
    <row r="9" spans="2:8" ht="15.5" x14ac:dyDescent="0.35">
      <c r="B9" s="5"/>
      <c r="C9" s="195" t="s">
        <v>108</v>
      </c>
      <c r="D9" s="196"/>
      <c r="E9" s="196"/>
      <c r="F9" s="196"/>
      <c r="G9" s="197"/>
      <c r="H9" s="7"/>
    </row>
    <row r="10" spans="2:8" ht="15.5" x14ac:dyDescent="0.35">
      <c r="B10" s="5"/>
      <c r="C10" s="11"/>
      <c r="D10" s="12"/>
      <c r="E10" s="13"/>
      <c r="G10" s="13"/>
      <c r="H10" s="7"/>
    </row>
    <row r="11" spans="2:8" ht="15.5" x14ac:dyDescent="0.35">
      <c r="B11" s="5"/>
      <c r="C11" s="203" t="s">
        <v>19</v>
      </c>
      <c r="D11" s="203"/>
      <c r="E11" s="11"/>
      <c r="F11" s="201" t="str">
        <f>C7</f>
        <v>MENOR VALOR</v>
      </c>
      <c r="G11" s="201"/>
      <c r="H11" s="7"/>
    </row>
    <row r="12" spans="2:8" ht="15.5" x14ac:dyDescent="0.35">
      <c r="B12" s="5"/>
      <c r="C12" s="204">
        <v>390412039</v>
      </c>
      <c r="D12" s="204"/>
      <c r="E12" s="11"/>
      <c r="F12" s="202">
        <f>E16</f>
        <v>312380196</v>
      </c>
      <c r="G12" s="202"/>
      <c r="H12" s="7"/>
    </row>
    <row r="13" spans="2:8" ht="15.5" x14ac:dyDescent="0.35">
      <c r="B13" s="5"/>
      <c r="C13" s="13"/>
      <c r="D13" s="13"/>
      <c r="E13" s="13"/>
      <c r="F13" s="13"/>
      <c r="G13" s="13"/>
      <c r="H13" s="7"/>
    </row>
    <row r="14" spans="2:8" ht="15.5" x14ac:dyDescent="0.35">
      <c r="B14" s="5"/>
      <c r="C14" s="195" t="s">
        <v>20</v>
      </c>
      <c r="D14" s="196"/>
      <c r="E14" s="196"/>
      <c r="F14" s="196"/>
      <c r="G14" s="197"/>
      <c r="H14" s="7"/>
    </row>
    <row r="15" spans="2:8" ht="31" x14ac:dyDescent="0.35">
      <c r="B15" s="5"/>
      <c r="C15" s="14" t="s">
        <v>21</v>
      </c>
      <c r="D15" s="22" t="s">
        <v>22</v>
      </c>
      <c r="E15" s="9" t="s">
        <v>8</v>
      </c>
      <c r="F15" s="9" t="s">
        <v>23</v>
      </c>
      <c r="G15" s="8" t="s">
        <v>9</v>
      </c>
      <c r="H15" s="7"/>
    </row>
    <row r="16" spans="2:8" ht="15.5" x14ac:dyDescent="0.35">
      <c r="B16" s="5"/>
      <c r="C16" s="15">
        <v>1</v>
      </c>
      <c r="D16" s="23" t="s">
        <v>107</v>
      </c>
      <c r="E16" s="126">
        <v>312380196</v>
      </c>
      <c r="F16" s="16">
        <v>427.5</v>
      </c>
      <c r="G16" s="17">
        <f>+((F12*F16)/E16)</f>
        <v>427.5</v>
      </c>
      <c r="H16" s="7"/>
    </row>
    <row r="17" spans="2:8" ht="16" thickBot="1" x14ac:dyDescent="0.4">
      <c r="B17" s="18"/>
      <c r="C17" s="19"/>
      <c r="D17" s="19"/>
      <c r="E17" s="19"/>
      <c r="F17" s="19"/>
      <c r="G17" s="19"/>
      <c r="H17" s="20"/>
    </row>
    <row r="20" spans="2:8" ht="12.75" customHeight="1" x14ac:dyDescent="0.25"/>
    <row r="23" spans="2:8" x14ac:dyDescent="0.25">
      <c r="G23" s="21"/>
    </row>
    <row r="24" spans="2:8" x14ac:dyDescent="0.25">
      <c r="G24" s="21"/>
    </row>
  </sheetData>
  <mergeCells count="10">
    <mergeCell ref="B2:H2"/>
    <mergeCell ref="C6:D6"/>
    <mergeCell ref="C7:D7"/>
    <mergeCell ref="C14:G14"/>
    <mergeCell ref="C9:G9"/>
    <mergeCell ref="B3:H3"/>
    <mergeCell ref="F11:G11"/>
    <mergeCell ref="F12:G12"/>
    <mergeCell ref="C11:D11"/>
    <mergeCell ref="C12:D12"/>
  </mergeCells>
  <pageMargins left="0.7" right="0.7" top="0.75" bottom="0.75" header="0.3" footer="0.3"/>
  <headerFooter>
    <oddFooter>&amp;C_x000D_&amp;1#&amp;"Aptos"&amp;10&amp;K000000 DOCUMENTO DE USO INTERNO</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0824A7-DA9E-4802-B2E6-893941AC7CF6}">
  <dimension ref="A2:C10"/>
  <sheetViews>
    <sheetView showGridLines="0" tabSelected="1" workbookViewId="0">
      <selection activeCell="C9" sqref="C9"/>
    </sheetView>
  </sheetViews>
  <sheetFormatPr baseColWidth="10" defaultRowHeight="12.5" x14ac:dyDescent="0.25"/>
  <cols>
    <col min="1" max="1" width="76" customWidth="1"/>
    <col min="2" max="2" width="9.54296875" bestFit="1" customWidth="1"/>
    <col min="3" max="3" width="22.6328125" customWidth="1"/>
  </cols>
  <sheetData>
    <row r="2" spans="1:3" ht="31.5" customHeight="1" x14ac:dyDescent="0.25">
      <c r="A2" s="27" t="s">
        <v>32</v>
      </c>
      <c r="B2" s="27" t="s">
        <v>25</v>
      </c>
      <c r="C2" s="70" t="s">
        <v>96</v>
      </c>
    </row>
    <row r="3" spans="1:3" ht="15.5" x14ac:dyDescent="0.35">
      <c r="A3" s="28" t="s">
        <v>26</v>
      </c>
      <c r="B3" s="71">
        <v>427.5</v>
      </c>
      <c r="C3" s="71">
        <f>ECONOMICA!G16</f>
        <v>427.5</v>
      </c>
    </row>
    <row r="4" spans="1:3" ht="54" customHeight="1" x14ac:dyDescent="0.25">
      <c r="A4" s="25" t="s">
        <v>27</v>
      </c>
      <c r="B4" s="72">
        <v>300</v>
      </c>
      <c r="C4" s="205">
        <f>+PONDERACION!E10</f>
        <v>300</v>
      </c>
    </row>
    <row r="5" spans="1:3" ht="15.5" x14ac:dyDescent="0.25">
      <c r="A5" s="26" t="s">
        <v>28</v>
      </c>
      <c r="B5" s="73">
        <v>100</v>
      </c>
      <c r="C5" s="206">
        <f>+PONDERACION!H10</f>
        <v>42.475000000000001</v>
      </c>
    </row>
    <row r="6" spans="1:3" ht="23.25" customHeight="1" x14ac:dyDescent="0.25">
      <c r="A6" s="25" t="s">
        <v>29</v>
      </c>
      <c r="B6" s="71">
        <v>100</v>
      </c>
      <c r="C6" s="206">
        <v>100</v>
      </c>
    </row>
    <row r="7" spans="1:3" ht="30.75" customHeight="1" x14ac:dyDescent="0.25">
      <c r="A7" s="25" t="s">
        <v>31</v>
      </c>
      <c r="B7" s="71">
        <v>2.5</v>
      </c>
      <c r="C7" s="71">
        <v>0</v>
      </c>
    </row>
    <row r="8" spans="1:3" ht="23.25" customHeight="1" x14ac:dyDescent="0.25">
      <c r="A8" s="25" t="s">
        <v>30</v>
      </c>
      <c r="B8" s="71">
        <v>20</v>
      </c>
      <c r="C8" s="71">
        <v>0</v>
      </c>
    </row>
    <row r="9" spans="1:3" ht="23.25" customHeight="1" x14ac:dyDescent="0.25">
      <c r="A9" s="25" t="s">
        <v>97</v>
      </c>
      <c r="B9" s="71">
        <v>50</v>
      </c>
      <c r="C9" s="71">
        <v>20</v>
      </c>
    </row>
    <row r="10" spans="1:3" ht="23.25" customHeight="1" x14ac:dyDescent="0.25">
      <c r="A10" s="24" t="s">
        <v>10</v>
      </c>
      <c r="B10" s="74">
        <f>SUM(B3:B9)</f>
        <v>1000</v>
      </c>
      <c r="C10" s="207">
        <f>SUM(C3:C9)</f>
        <v>889.97500000000002</v>
      </c>
    </row>
  </sheetData>
  <pageMargins left="0.7" right="0.7" top="0.75" bottom="0.75" header="0.3" footer="0.3"/>
  <pageSetup paperSize="9" orientation="portrait" r:id="rId1"/>
  <headerFooter>
    <oddFooter>&amp;C_x000D_&amp;1#&amp;"Aptos"&amp;10&amp;K000000 DOCUMENTO DE USO INTERNO</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85D79AEB5DC614CA1B0B047A710EFA5" ma:contentTypeVersion="15" ma:contentTypeDescription="Create a new document." ma:contentTypeScope="" ma:versionID="9aecff20faeaddbd9adeac01851d16d5">
  <xsd:schema xmlns:xsd="http://www.w3.org/2001/XMLSchema" xmlns:xs="http://www.w3.org/2001/XMLSchema" xmlns:p="http://schemas.microsoft.com/office/2006/metadata/properties" xmlns:ns3="7266520c-5965-4380-a22e-56e333034b9d" xmlns:ns4="e6002c9a-6a5b-4102-ae28-25255752a643" targetNamespace="http://schemas.microsoft.com/office/2006/metadata/properties" ma:root="true" ma:fieldsID="4a998d3e8efd4837a6505ed6a91aafe0" ns3:_="" ns4:_="">
    <xsd:import namespace="7266520c-5965-4380-a22e-56e333034b9d"/>
    <xsd:import namespace="e6002c9a-6a5b-4102-ae28-25255752a643"/>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AutoKeyPoints" minOccurs="0"/>
                <xsd:element ref="ns3:MediaServiceKeyPoints" minOccurs="0"/>
                <xsd:element ref="ns3:MediaLengthInSeconds" minOccurs="0"/>
                <xsd:element ref="ns3:MediaServiceLocation" minOccurs="0"/>
                <xsd:element ref="ns4:SharedWithUsers" minOccurs="0"/>
                <xsd:element ref="ns4:SharedWithDetails" minOccurs="0"/>
                <xsd:element ref="ns4:SharingHintHash" minOccurs="0"/>
                <xsd:element ref="ns3: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266520c-5965-4380-a22e-56e333034b9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LengthInSeconds" ma:index="17" nillable="true" ma:displayName="MediaLengthInSeconds" ma:hidden="true" ma:internalName="MediaLengthInSeconds" ma:readOnly="true">
      <xsd:simpleType>
        <xsd:restriction base="dms:Unknown"/>
      </xsd:simpleType>
    </xsd:element>
    <xsd:element name="MediaServiceLocation" ma:index="18" nillable="true" ma:displayName="Location" ma:internalName="MediaServiceLocation" ma:readOnly="true">
      <xsd:simpleType>
        <xsd:restriction base="dms:Text"/>
      </xsd:simpleType>
    </xsd:element>
    <xsd:element name="_activity" ma:index="22" nillable="true" ma:displayName="_activity" ma:hidden="true" ma:internalName="_activity">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6002c9a-6a5b-4102-ae28-25255752a643"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element name="SharingHintHash" ma:index="21"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7266520c-5965-4380-a22e-56e333034b9d" xsi:nil="true"/>
  </documentManagement>
</p:properties>
</file>

<file path=customXml/itemProps1.xml><?xml version="1.0" encoding="utf-8"?>
<ds:datastoreItem xmlns:ds="http://schemas.openxmlformats.org/officeDocument/2006/customXml" ds:itemID="{EFB635A4-0A84-4A31-81ED-5D074A6157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266520c-5965-4380-a22e-56e333034b9d"/>
    <ds:schemaRef ds:uri="e6002c9a-6a5b-4102-ae28-25255752a64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0B58672-256A-4B8C-86E9-55FC50C805F1}">
  <ds:schemaRefs>
    <ds:schemaRef ds:uri="http://schemas.microsoft.com/sharepoint/v3/contenttype/forms"/>
  </ds:schemaRefs>
</ds:datastoreItem>
</file>

<file path=customXml/itemProps3.xml><?xml version="1.0" encoding="utf-8"?>
<ds:datastoreItem xmlns:ds="http://schemas.openxmlformats.org/officeDocument/2006/customXml" ds:itemID="{DB24F2CD-9A9D-4595-AAD6-E3A2ED9E57DD}">
  <ds:schemaRefs>
    <ds:schemaRef ds:uri="http://purl.org/dc/dcmitype/"/>
    <ds:schemaRef ds:uri="http://schemas.microsoft.com/office/infopath/2007/PartnerControls"/>
    <ds:schemaRef ds:uri="e6002c9a-6a5b-4102-ae28-25255752a643"/>
    <ds:schemaRef ds:uri="http://schemas.microsoft.com/office/2006/documentManagement/types"/>
    <ds:schemaRef ds:uri="http://purl.org/dc/elements/1.1/"/>
    <ds:schemaRef ds:uri="http://purl.org/dc/terms/"/>
    <ds:schemaRef ds:uri="http://schemas.microsoft.com/office/2006/metadata/properties"/>
    <ds:schemaRef ds:uri="http://schemas.openxmlformats.org/package/2006/metadata/core-properties"/>
    <ds:schemaRef ds:uri="7266520c-5965-4380-a22e-56e333034b9d"/>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vt:i4>
      </vt:variant>
    </vt:vector>
  </HeadingPairs>
  <TitlesOfParts>
    <vt:vector size="11" baseType="lpstr">
      <vt:lpstr>GENERALIDADES</vt:lpstr>
      <vt:lpstr>TRDM</vt:lpstr>
      <vt:lpstr>MANEJO</vt:lpstr>
      <vt:lpstr>TR VALORES</vt:lpstr>
      <vt:lpstr>PONDERACION</vt:lpstr>
      <vt:lpstr>ECONOMICA</vt:lpstr>
      <vt:lpstr>CONSOLIDADO</vt:lpstr>
      <vt:lpstr>MANEJO!Área_de_impresión</vt:lpstr>
      <vt:lpstr>MANEJO!Títulos_a_imprimir</vt:lpstr>
      <vt:lpstr>'TR VALORES'!Títulos_a_imprimir</vt:lpstr>
      <vt:lpstr>TRDM!Títulos_a_imprimir</vt:lpstr>
    </vt:vector>
  </TitlesOfParts>
  <Company>HEATH LAMBERT S.A.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CARLOS BEJARANO</dc:creator>
  <cp:lastModifiedBy>WALTER RICARDO MERCHAN</cp:lastModifiedBy>
  <cp:lastPrinted>2024-09-24T21:03:42Z</cp:lastPrinted>
  <dcterms:created xsi:type="dcterms:W3CDTF">2003-10-27T16:55:22Z</dcterms:created>
  <dcterms:modified xsi:type="dcterms:W3CDTF">2026-06-24T16:52:42Z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8f1469a-2c2a-4aee-b92b-090d4c5468ff_Enabled">
    <vt:lpwstr>true</vt:lpwstr>
  </property>
  <property fmtid="{D5CDD505-2E9C-101B-9397-08002B2CF9AE}" pid="3" name="MSIP_Label_38f1469a-2c2a-4aee-b92b-090d4c5468ff_SetDate">
    <vt:lpwstr>2022-07-21T21:36:10Z</vt:lpwstr>
  </property>
  <property fmtid="{D5CDD505-2E9C-101B-9397-08002B2CF9AE}" pid="4" name="MSIP_Label_38f1469a-2c2a-4aee-b92b-090d4c5468ff_Method">
    <vt:lpwstr>Standard</vt:lpwstr>
  </property>
  <property fmtid="{D5CDD505-2E9C-101B-9397-08002B2CF9AE}" pid="5" name="MSIP_Label_38f1469a-2c2a-4aee-b92b-090d4c5468ff_Name">
    <vt:lpwstr>Confidential - Unmarked</vt:lpwstr>
  </property>
  <property fmtid="{D5CDD505-2E9C-101B-9397-08002B2CF9AE}" pid="6" name="MSIP_Label_38f1469a-2c2a-4aee-b92b-090d4c5468ff_SiteId">
    <vt:lpwstr>2a6e6092-73e4-4752-b1a5-477a17f5056d</vt:lpwstr>
  </property>
  <property fmtid="{D5CDD505-2E9C-101B-9397-08002B2CF9AE}" pid="7" name="MSIP_Label_38f1469a-2c2a-4aee-b92b-090d4c5468ff_ActionId">
    <vt:lpwstr>14bd0e2e-1880-4100-99f5-c50556b90aa9</vt:lpwstr>
  </property>
  <property fmtid="{D5CDD505-2E9C-101B-9397-08002B2CF9AE}" pid="8" name="MSIP_Label_38f1469a-2c2a-4aee-b92b-090d4c5468ff_ContentBits">
    <vt:lpwstr>0</vt:lpwstr>
  </property>
  <property fmtid="{D5CDD505-2E9C-101B-9397-08002B2CF9AE}" pid="9" name="ContentTypeId">
    <vt:lpwstr>0x010100585D79AEB5DC614CA1B0B047A710EFA5</vt:lpwstr>
  </property>
  <property fmtid="{D5CDD505-2E9C-101B-9397-08002B2CF9AE}" pid="10" name="MSIP_Label_1f9f3886-688c-41ec-beb5-f6c446299e5f_Enabled">
    <vt:lpwstr>true</vt:lpwstr>
  </property>
  <property fmtid="{D5CDD505-2E9C-101B-9397-08002B2CF9AE}" pid="11" name="MSIP_Label_1f9f3886-688c-41ec-beb5-f6c446299e5f_SetDate">
    <vt:lpwstr>2026-06-24T13:10:08Z</vt:lpwstr>
  </property>
  <property fmtid="{D5CDD505-2E9C-101B-9397-08002B2CF9AE}" pid="12" name="MSIP_Label_1f9f3886-688c-41ec-beb5-f6c446299e5f_Method">
    <vt:lpwstr>Standard</vt:lpwstr>
  </property>
  <property fmtid="{D5CDD505-2E9C-101B-9397-08002B2CF9AE}" pid="13" name="MSIP_Label_1f9f3886-688c-41ec-beb5-f6c446299e5f_Name">
    <vt:lpwstr>Interno - Acceso abierto (No Cifrado)</vt:lpwstr>
  </property>
  <property fmtid="{D5CDD505-2E9C-101B-9397-08002B2CF9AE}" pid="14" name="MSIP_Label_1f9f3886-688c-41ec-beb5-f6c446299e5f_SiteId">
    <vt:lpwstr>73e84937-70de-4ceb-8f14-b8f9ab356f6e</vt:lpwstr>
  </property>
  <property fmtid="{D5CDD505-2E9C-101B-9397-08002B2CF9AE}" pid="15" name="MSIP_Label_1f9f3886-688c-41ec-beb5-f6c446299e5f_ActionId">
    <vt:lpwstr>b25d91a0-695d-4245-a449-ecafd3d5db39</vt:lpwstr>
  </property>
  <property fmtid="{D5CDD505-2E9C-101B-9397-08002B2CF9AE}" pid="16" name="MSIP_Label_1f9f3886-688c-41ec-beb5-f6c446299e5f_ContentBits">
    <vt:lpwstr>2</vt:lpwstr>
  </property>
  <property fmtid="{D5CDD505-2E9C-101B-9397-08002B2CF9AE}" pid="17" name="MSIP_Label_1f9f3886-688c-41ec-beb5-f6c446299e5f_Tag">
    <vt:lpwstr>10, 3, 0, 1</vt:lpwstr>
  </property>
</Properties>
</file>