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X:\L\La Previsora\Renovación Colocación\2022 - 2023\"/>
    </mc:Choice>
  </mc:AlternateContent>
  <xr:revisionPtr revIDLastSave="0" documentId="13_ncr:1_{F9D77D1A-BA0F-4B8F-A787-489BD64EE904}" xr6:coauthVersionLast="46" xr6:coauthVersionMax="47" xr10:uidLastSave="{00000000-0000-0000-0000-000000000000}"/>
  <bookViews>
    <workbookView xWindow="-108" yWindow="-108" windowWidth="23256" windowHeight="12576" firstSheet="1" activeTab="10" xr2:uid="{00000000-000D-0000-FFFF-FFFF00000000}"/>
  </bookViews>
  <sheets>
    <sheet name="Inmuebles propios" sheetId="31" r:id="rId1"/>
    <sheet name="Obra de arte" sheetId="30" r:id="rId2"/>
    <sheet name="VALORES ASEGU TRDM" sheetId="29" r:id="rId3"/>
    <sheet name="TRDM" sheetId="7" r:id="rId4"/>
    <sheet name="AUT" sheetId="11" state="hidden" r:id="rId5"/>
    <sheet name="RCE" sheetId="15" r:id="rId6"/>
    <sheet name="MANEJO" sheetId="9" r:id="rId7"/>
    <sheet name="IRF" sheetId="10" state="hidden" r:id="rId8"/>
    <sheet name="TR. VALORES" sheetId="12" r:id="rId9"/>
    <sheet name="AUTOS" sheetId="25" r:id="rId10"/>
    <sheet name="RC SERVIDORES" sheetId="27" r:id="rId11"/>
    <sheet name="CYBER" sheetId="28" r:id="rId12"/>
    <sheet name="RCSP" sheetId="14" state="hidden" r:id="rId13"/>
  </sheets>
  <externalReferences>
    <externalReference r:id="rId14"/>
    <externalReference r:id="rId15"/>
  </externalReferences>
  <definedNames>
    <definedName name="_1">#N/A</definedName>
    <definedName name="_2">#N/A</definedName>
    <definedName name="_3">#N/A</definedName>
    <definedName name="_DAT1" localSheetId="11">#REF!</definedName>
    <definedName name="_DAT1" localSheetId="10">#REF!</definedName>
    <definedName name="_DAT1" localSheetId="2">#REF!</definedName>
    <definedName name="_DAT1">#REF!</definedName>
    <definedName name="_DAT10" localSheetId="11">#REF!</definedName>
    <definedName name="_DAT10" localSheetId="10">#REF!</definedName>
    <definedName name="_DAT10" localSheetId="2">#REF!</definedName>
    <definedName name="_DAT10">#REF!</definedName>
    <definedName name="_DAT11" localSheetId="2">#REF!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0" hidden="1">'Inmuebles propios'!$A$4:$AA$4</definedName>
    <definedName name="_xlnm._FilterDatabase" localSheetId="1" hidden="1">'Obra de arte'!$A$1:$AK$144</definedName>
    <definedName name="_xlnm._FilterDatabase" localSheetId="2" hidden="1">'VALORES ASEGU TRDM'!$A$4:$M$38</definedName>
    <definedName name="_GoBack" localSheetId="4">AUT!#REF!</definedName>
    <definedName name="_GoBack" localSheetId="5">RCE!#REF!</definedName>
    <definedName name="_GoBack" localSheetId="12">RCSP!#REF!</definedName>
    <definedName name="_GoBack" localSheetId="8">'TR. VALORES'!#REF!</definedName>
    <definedName name="_GoBack" localSheetId="3">TRDM!$A$8</definedName>
    <definedName name="A_impresión_IM" localSheetId="11">#REF!</definedName>
    <definedName name="A_impresión_IM" localSheetId="10">#REF!</definedName>
    <definedName name="A_impresión_IM" localSheetId="2">#REF!</definedName>
    <definedName name="A_impresión_IM">#REF!</definedName>
    <definedName name="_xlnm.Print_Area" localSheetId="0">'Inmuebles propios'!$A$1:$AA$242</definedName>
    <definedName name="_xlnm.Print_Area" localSheetId="10">'RC SERVIDORES'!$A$6:$C$103</definedName>
    <definedName name="ax" localSheetId="11">#REF!</definedName>
    <definedName name="ax" localSheetId="10">#REF!</definedName>
    <definedName name="ax" localSheetId="2">#REF!</definedName>
    <definedName name="ax">#REF!</definedName>
    <definedName name="factores" localSheetId="11">#REF!</definedName>
    <definedName name="factores" localSheetId="10">#REF!</definedName>
    <definedName name="factores" localSheetId="2">#REF!</definedName>
    <definedName name="factores">#REF!</definedName>
    <definedName name="OLE_LINK2_1" localSheetId="11">#REF!</definedName>
    <definedName name="OLE_LINK2_1" localSheetId="10">#REF!</definedName>
    <definedName name="OLE_LINK2_1">#REF!</definedName>
    <definedName name="SMMLV" localSheetId="11">[1]CalculoBrechaColseguros!#REF!</definedName>
    <definedName name="SMMLV" localSheetId="10">[1]CalculoBrechaColseguros!#REF!</definedName>
    <definedName name="SMMLV">[1]CalculoBrechaColseguros!#REF!</definedName>
    <definedName name="SUELDO">[2]SUELDO!$1:$1048576</definedName>
    <definedName name="TEST1" localSheetId="11">#REF!</definedName>
    <definedName name="TEST1" localSheetId="10">#REF!</definedName>
    <definedName name="TEST1" localSheetId="2">#REF!</definedName>
    <definedName name="TEST1">#REF!</definedName>
    <definedName name="TESTHKEY" localSheetId="11">#REF!</definedName>
    <definedName name="TESTHKEY" localSheetId="10">#REF!</definedName>
    <definedName name="TESTHKEY" localSheetId="2">#REF!</definedName>
    <definedName name="TESTHKEY">#REF!</definedName>
    <definedName name="TESTKEYS" localSheetId="11">#REF!</definedName>
    <definedName name="TESTKEYS" localSheetId="10">#REF!</definedName>
    <definedName name="TESTKEYS" localSheetId="2">#REF!</definedName>
    <definedName name="TESTKEYS">#REF!</definedName>
    <definedName name="TESTVKEY">#REF!</definedName>
    <definedName name="_xlnm.Print_Titles" localSheetId="0">'Inmuebles propios'!$A:$K,'Inmuebles propios'!$1:$4</definedName>
    <definedName name="TMI">#REF!</definedName>
    <definedName name="wer23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5" i="31" l="1"/>
  <c r="R235" i="31"/>
  <c r="Q235" i="31"/>
  <c r="I235" i="31"/>
  <c r="AA234" i="31"/>
  <c r="AA233" i="31"/>
  <c r="AA232" i="31"/>
  <c r="AA231" i="31"/>
  <c r="Z230" i="31"/>
  <c r="Y230" i="31"/>
  <c r="S230" i="31"/>
  <c r="R230" i="31"/>
  <c r="AA229" i="31"/>
  <c r="AA230" i="31" s="1"/>
  <c r="AA228" i="31"/>
  <c r="Z228" i="31"/>
  <c r="Y228" i="31"/>
  <c r="S228" i="31"/>
  <c r="R228" i="31"/>
  <c r="AA227" i="31"/>
  <c r="S226" i="31"/>
  <c r="R226" i="31"/>
  <c r="AA225" i="31"/>
  <c r="AA224" i="31"/>
  <c r="U224" i="31"/>
  <c r="S223" i="31"/>
  <c r="R223" i="31"/>
  <c r="Q223" i="31"/>
  <c r="I223" i="31"/>
  <c r="AA222" i="31"/>
  <c r="AA221" i="31"/>
  <c r="Z220" i="31"/>
  <c r="Y220" i="31"/>
  <c r="S220" i="31"/>
  <c r="R220" i="31"/>
  <c r="Q220" i="31"/>
  <c r="I220" i="31"/>
  <c r="AA219" i="31"/>
  <c r="AA220" i="31" s="1"/>
  <c r="S218" i="31"/>
  <c r="R218" i="31"/>
  <c r="AA217" i="31"/>
  <c r="AA216" i="31"/>
  <c r="AA215" i="31"/>
  <c r="AA214" i="31"/>
  <c r="AA213" i="31"/>
  <c r="AA212" i="31"/>
  <c r="AA211" i="31"/>
  <c r="AA210" i="31"/>
  <c r="AA209" i="31"/>
  <c r="AA208" i="31"/>
  <c r="AA207" i="31"/>
  <c r="AA206" i="31"/>
  <c r="AA205" i="31"/>
  <c r="AA204" i="31"/>
  <c r="AA203" i="31"/>
  <c r="AA202" i="31"/>
  <c r="AA201" i="31"/>
  <c r="AA200" i="31"/>
  <c r="AA199" i="31"/>
  <c r="Z198" i="31"/>
  <c r="Y198" i="31"/>
  <c r="S198" i="31"/>
  <c r="R198" i="31"/>
  <c r="Q198" i="31"/>
  <c r="I198" i="31"/>
  <c r="AA197" i="31"/>
  <c r="AA196" i="31"/>
  <c r="AA195" i="31"/>
  <c r="AA194" i="31"/>
  <c r="AA198" i="31" s="1"/>
  <c r="S193" i="31"/>
  <c r="R193" i="31"/>
  <c r="AA192" i="31"/>
  <c r="AA191" i="31"/>
  <c r="AA190" i="31"/>
  <c r="S189" i="31"/>
  <c r="R189" i="31"/>
  <c r="AA188" i="31"/>
  <c r="AA187" i="31"/>
  <c r="AA186" i="31"/>
  <c r="AA185" i="31"/>
  <c r="S184" i="31"/>
  <c r="R184" i="31"/>
  <c r="AA183" i="31"/>
  <c r="AA182" i="31"/>
  <c r="AA181" i="31"/>
  <c r="AA180" i="31"/>
  <c r="S179" i="31"/>
  <c r="R179" i="31"/>
  <c r="Q179" i="31"/>
  <c r="I179" i="31"/>
  <c r="AA178" i="31"/>
  <c r="AA177" i="31"/>
  <c r="AA176" i="31"/>
  <c r="AA175" i="31"/>
  <c r="AA174" i="31"/>
  <c r="Z173" i="31"/>
  <c r="Y173" i="31"/>
  <c r="S173" i="31"/>
  <c r="R173" i="31"/>
  <c r="Q173" i="31"/>
  <c r="I173" i="31"/>
  <c r="AA172" i="31"/>
  <c r="AA173" i="31" s="1"/>
  <c r="AA171" i="31"/>
  <c r="Z171" i="31"/>
  <c r="Y171" i="31"/>
  <c r="S171" i="31"/>
  <c r="R171" i="31"/>
  <c r="Q171" i="31"/>
  <c r="I171" i="31"/>
  <c r="AA170" i="31"/>
  <c r="AA169" i="31"/>
  <c r="Z169" i="31"/>
  <c r="Y169" i="31"/>
  <c r="S169" i="31"/>
  <c r="R169" i="31"/>
  <c r="Q169" i="31"/>
  <c r="I169" i="31"/>
  <c r="AA168" i="31"/>
  <c r="S167" i="31"/>
  <c r="R167" i="31"/>
  <c r="I167" i="31"/>
  <c r="AA166" i="31"/>
  <c r="AA165" i="31"/>
  <c r="AA164" i="31"/>
  <c r="AA163" i="31"/>
  <c r="AA162" i="31"/>
  <c r="AA161" i="31"/>
  <c r="AA160" i="31"/>
  <c r="AA159" i="31"/>
  <c r="AA158" i="31"/>
  <c r="AA157" i="31"/>
  <c r="AA156" i="31"/>
  <c r="AA155" i="31"/>
  <c r="AA154" i="31"/>
  <c r="AA153" i="31"/>
  <c r="AA152" i="31"/>
  <c r="AA151" i="31"/>
  <c r="AA150" i="31"/>
  <c r="AA149" i="31"/>
  <c r="AA148" i="31"/>
  <c r="AA147" i="31"/>
  <c r="AA146" i="31"/>
  <c r="AA145" i="31"/>
  <c r="AA144" i="31"/>
  <c r="AA143" i="31"/>
  <c r="AA142" i="31"/>
  <c r="AA141" i="31"/>
  <c r="AA140" i="31"/>
  <c r="AA139" i="31"/>
  <c r="AA138" i="31"/>
  <c r="AA137" i="31"/>
  <c r="AA136" i="31"/>
  <c r="AA135" i="31"/>
  <c r="AA134" i="31"/>
  <c r="AA133" i="31"/>
  <c r="AA132" i="31"/>
  <c r="AA131" i="31"/>
  <c r="AA130" i="31"/>
  <c r="AA129" i="31"/>
  <c r="AA128" i="31"/>
  <c r="AA127" i="31"/>
  <c r="AA126" i="31"/>
  <c r="AA125" i="31"/>
  <c r="AA124" i="31"/>
  <c r="AA123" i="31"/>
  <c r="AA122"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AA97" i="31"/>
  <c r="AA96" i="31"/>
  <c r="AA95" i="31"/>
  <c r="AA94" i="31"/>
  <c r="AA93" i="31"/>
  <c r="AA92" i="31"/>
  <c r="AA91" i="31"/>
  <c r="AA90" i="31"/>
  <c r="AA89" i="31"/>
  <c r="AA88" i="31"/>
  <c r="AA87" i="31"/>
  <c r="AA86" i="31"/>
  <c r="AA85" i="31"/>
  <c r="AA84" i="31"/>
  <c r="S83" i="31"/>
  <c r="R83" i="31"/>
  <c r="Q83" i="31"/>
  <c r="Q167" i="31" s="1"/>
  <c r="I83" i="31"/>
  <c r="AA82" i="31"/>
  <c r="AA81" i="31"/>
  <c r="AA80" i="31"/>
  <c r="AA79" i="31"/>
  <c r="AA78" i="31"/>
  <c r="AA77" i="31"/>
  <c r="AA76" i="31"/>
  <c r="AA75" i="31"/>
  <c r="AA74" i="31"/>
  <c r="AA73" i="31"/>
  <c r="AA72" i="31"/>
  <c r="AA71" i="31"/>
  <c r="AA70" i="31"/>
  <c r="AA69" i="31"/>
  <c r="AA68" i="31"/>
  <c r="AA67" i="31"/>
  <c r="AA66" i="31"/>
  <c r="AA65" i="31"/>
  <c r="AA64" i="31"/>
  <c r="AA63" i="31"/>
  <c r="AA62" i="31"/>
  <c r="AA61" i="31"/>
  <c r="AA60" i="31"/>
  <c r="AA59" i="31"/>
  <c r="AA58" i="31"/>
  <c r="AA57" i="31"/>
  <c r="AA56" i="31"/>
  <c r="AA55" i="31"/>
  <c r="AA54" i="31"/>
  <c r="S53" i="31"/>
  <c r="R53" i="31"/>
  <c r="Q53" i="31"/>
  <c r="I53" i="31"/>
  <c r="AA52" i="31"/>
  <c r="AA51" i="31"/>
  <c r="AA50" i="31"/>
  <c r="AA49" i="31"/>
  <c r="AA48" i="31"/>
  <c r="AA47" i="31"/>
  <c r="AA46" i="31"/>
  <c r="AA45" i="31"/>
  <c r="AA44" i="31"/>
  <c r="AA43" i="31"/>
  <c r="AA42" i="31"/>
  <c r="AA41" i="31"/>
  <c r="AA40" i="31"/>
  <c r="AA39" i="31"/>
  <c r="AA38" i="31"/>
  <c r="AA37" i="31"/>
  <c r="AA36" i="31"/>
  <c r="AA35" i="31"/>
  <c r="AA34" i="31"/>
  <c r="AA33" i="31"/>
  <c r="AA32" i="31"/>
  <c r="AA31" i="31"/>
  <c r="AA30" i="31"/>
  <c r="AA29" i="31"/>
  <c r="AA28" i="31"/>
  <c r="AA27" i="31"/>
  <c r="S26" i="31"/>
  <c r="R26" i="31"/>
  <c r="Q26" i="31"/>
  <c r="I26" i="31"/>
  <c r="AA25" i="31"/>
  <c r="AA24" i="31"/>
  <c r="AA23" i="31"/>
  <c r="AA22" i="31"/>
  <c r="AA21" i="31"/>
  <c r="S20" i="31"/>
  <c r="R20" i="31"/>
  <c r="Q20" i="31"/>
  <c r="I20" i="31"/>
  <c r="AA19" i="31"/>
  <c r="AA18" i="31"/>
  <c r="AA17" i="31"/>
  <c r="AA16" i="31"/>
  <c r="AA15" i="31"/>
  <c r="AA14" i="31"/>
  <c r="AA13" i="31"/>
  <c r="AA12" i="31"/>
  <c r="S11" i="31"/>
  <c r="R11" i="31"/>
  <c r="Q11" i="31"/>
  <c r="I11" i="31"/>
  <c r="AA10" i="31"/>
  <c r="AA9" i="31"/>
  <c r="AA8" i="31"/>
  <c r="AA7" i="31"/>
  <c r="AA6" i="31"/>
  <c r="AA5" i="31"/>
  <c r="AJ146" i="30" l="1"/>
  <c r="W146" i="30"/>
  <c r="C52" i="29" l="1"/>
  <c r="J38" i="29"/>
  <c r="I38" i="29"/>
  <c r="H38" i="29"/>
  <c r="G38" i="29"/>
  <c r="E38" i="29"/>
  <c r="D38" i="29"/>
  <c r="D39" i="29" s="1"/>
  <c r="C38" i="29"/>
  <c r="B38" i="29"/>
  <c r="K37" i="29"/>
  <c r="K36" i="29"/>
  <c r="K35" i="29"/>
  <c r="K34" i="29"/>
  <c r="F33" i="29"/>
  <c r="K33" i="29" s="1"/>
  <c r="K32" i="29"/>
  <c r="F32" i="29"/>
  <c r="F31" i="29"/>
  <c r="K31" i="29" s="1"/>
  <c r="F30" i="29"/>
  <c r="K30" i="29" s="1"/>
  <c r="K29" i="29"/>
  <c r="F29" i="29"/>
  <c r="K28" i="29"/>
  <c r="F28" i="29"/>
  <c r="K27" i="29"/>
  <c r="F27" i="29"/>
  <c r="K26" i="29"/>
  <c r="F26" i="29"/>
  <c r="K25" i="29"/>
  <c r="F25" i="29"/>
  <c r="K24" i="29"/>
  <c r="F24" i="29"/>
  <c r="K23" i="29"/>
  <c r="F23" i="29"/>
  <c r="K22" i="29"/>
  <c r="F22" i="29"/>
  <c r="K21" i="29"/>
  <c r="F21" i="29"/>
  <c r="K20" i="29"/>
  <c r="F20" i="29"/>
  <c r="K19" i="29"/>
  <c r="F19" i="29"/>
  <c r="K18" i="29"/>
  <c r="F18" i="29"/>
  <c r="K17" i="29"/>
  <c r="F17" i="29"/>
  <c r="K16" i="29"/>
  <c r="F15" i="29"/>
  <c r="K15" i="29" s="1"/>
  <c r="F14" i="29"/>
  <c r="K14" i="29" s="1"/>
  <c r="F13" i="29"/>
  <c r="K13" i="29" s="1"/>
  <c r="F12" i="29"/>
  <c r="K12" i="29" s="1"/>
  <c r="F11" i="29"/>
  <c r="K11" i="29" s="1"/>
  <c r="F10" i="29"/>
  <c r="K10" i="29" s="1"/>
  <c r="F9" i="29"/>
  <c r="K9" i="29" s="1"/>
  <c r="F8" i="29"/>
  <c r="K8" i="29" s="1"/>
  <c r="K7" i="29"/>
  <c r="F6" i="29"/>
  <c r="K6" i="29" s="1"/>
  <c r="K5" i="29"/>
  <c r="K38" i="29" s="1"/>
  <c r="F5" i="29"/>
  <c r="F38" i="29" s="1"/>
  <c r="C35" i="7" l="1"/>
  <c r="D4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PATRICIA GONZALEZ BELLO</author>
    <author>NAYIBE HIGUERA DURAN</author>
  </authors>
  <commentList>
    <comment ref="Z4" authorId="0" shapeId="0" xr:uid="{BBDFB165-672E-49D3-99B7-10312CA7F1BB}">
      <text>
        <r>
          <rPr>
            <sz val="9"/>
            <color indexed="81"/>
            <rFont val="Tahoma"/>
            <family val="2"/>
          </rPr>
          <t xml:space="preserve">
Por política de la compañía la vida útil de sus inmebles está fijada en 75 años.</t>
        </r>
      </text>
    </comment>
    <comment ref="H174" authorId="1" shapeId="0" xr:uid="{969DC864-5463-4882-9A74-09B16AC83263}">
      <text>
        <r>
          <rPr>
            <b/>
            <sz val="9"/>
            <color indexed="81"/>
            <rFont val="Tahoma"/>
            <family val="2"/>
          </rPr>
          <t>NAYIBE HIGUERA DURAN: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B0CEF6EB-16CB-43D4-B7C1-B1D18BE1C1E1}">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<sst xmlns="http://schemas.openxmlformats.org/spreadsheetml/2006/main" count="6969" uniqueCount="2772">
  <si>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</si>
  <si>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</si>
  <si>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</si>
  <si>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</si>
  <si>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</si>
  <si>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</si>
  <si>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</si>
  <si>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</si>
  <si>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</si>
  <si>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</si>
  <si>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</si>
  <si>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</si>
  <si>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</si>
  <si>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</si>
  <si>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</si>
  <si>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</si>
  <si>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</si>
  <si>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</si>
  <si>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</si>
  <si>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</si>
  <si>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</si>
  <si>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</si>
  <si>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</si>
  <si>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</si>
  <si>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</si>
  <si>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</si>
  <si>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</si>
  <si>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</si>
  <si>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</si>
  <si>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</si>
  <si>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</si>
  <si>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</si>
  <si>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</si>
  <si>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</si>
  <si>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</si>
  <si>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</si>
  <si>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</si>
  <si>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</si>
  <si>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</si>
  <si>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</si>
  <si>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</si>
  <si>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</si>
  <si>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</si>
  <si>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</si>
  <si>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</si>
  <si>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</si>
  <si>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</si>
  <si>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</si>
  <si>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</si>
  <si>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</si>
  <si>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</si>
  <si>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</si>
  <si>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</si>
  <si>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</si>
  <si>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</si>
  <si>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</si>
  <si>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</si>
  <si>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</si>
  <si>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</si>
  <si>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</si>
  <si>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</si>
  <si>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</si>
  <si>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</si>
  <si>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</si>
  <si>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</si>
  <si>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</si>
  <si>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</si>
  <si>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</si>
  <si>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</si>
  <si>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</si>
  <si>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</si>
  <si>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</si>
  <si>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</si>
  <si>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</si>
  <si>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</si>
  <si>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</si>
  <si>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</si>
  <si>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</si>
  <si>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</si>
  <si>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</si>
  <si>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</si>
  <si>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</si>
  <si>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</si>
  <si>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</si>
  <si>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</si>
  <si>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</si>
  <si>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</si>
  <si>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</si>
  <si>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</si>
  <si>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</si>
  <si>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</si>
  <si>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</si>
  <si>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</si>
  <si>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</si>
  <si>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</si>
  <si>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</si>
  <si>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</si>
  <si>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</si>
  <si>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</si>
  <si>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</si>
  <si>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</si>
  <si>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</si>
  <si>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</si>
  <si>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</si>
  <si>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</si>
  <si>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</si>
  <si>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</si>
  <si>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</si>
  <si>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</si>
  <si>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</si>
  <si>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</si>
  <si>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</si>
  <si>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</si>
  <si>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</si>
  <si>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</si>
  <si>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</si>
  <si>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</si>
  <si>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</si>
  <si>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</si>
  <si>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</si>
  <si>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</si>
  <si>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</si>
  <si>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</si>
  <si>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</si>
  <si>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</si>
  <si>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</si>
  <si>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</si>
  <si>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</si>
  <si>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</si>
  <si>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</si>
  <si>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</si>
  <si>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</si>
  <si>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</si>
  <si>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</si>
  <si>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</si>
  <si>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</si>
  <si>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</si>
  <si>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</si>
  <si>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</si>
  <si>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</si>
  <si>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</si>
  <si>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</si>
  <si>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</si>
  <si>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</si>
  <si>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</si>
  <si>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</si>
  <si>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</si>
  <si>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</si>
  <si>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</si>
  <si>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</si>
  <si>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</si>
  <si>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</si>
  <si>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</si>
  <si>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</si>
  <si>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</si>
  <si>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</si>
  <si>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</si>
  <si>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</si>
  <si>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</si>
  <si>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</si>
  <si>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</si>
  <si>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</si>
  <si>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</si>
  <si>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</si>
  <si>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</si>
  <si>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</si>
  <si>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</si>
  <si>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</si>
  <si>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</si>
  <si>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</si>
  <si>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</si>
  <si>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</si>
  <si>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</si>
  <si>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</si>
  <si>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</si>
  <si>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</si>
  <si>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</si>
  <si>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</si>
  <si>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</si>
  <si>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</si>
  <si>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</si>
  <si>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</si>
  <si>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</si>
  <si>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</si>
  <si>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</si>
  <si>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</si>
  <si>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</si>
  <si>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</si>
  <si>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</si>
  <si>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</si>
  <si>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</si>
  <si>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</si>
  <si>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</si>
  <si>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</si>
  <si>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</si>
  <si>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</si>
  <si>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</si>
  <si>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</si>
  <si>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</si>
  <si>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</si>
  <si>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</si>
  <si>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</si>
  <si>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</si>
  <si>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</si>
  <si>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</si>
  <si>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</si>
  <si>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</si>
  <si>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</si>
  <si>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</si>
  <si>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</si>
  <si>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</si>
  <si>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</si>
  <si>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</si>
  <si>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</si>
  <si>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</si>
  <si>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</si>
  <si>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</si>
  <si>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</si>
  <si>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</si>
  <si>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</si>
  <si>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</si>
  <si>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</si>
  <si>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</si>
  <si>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</si>
  <si>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</si>
  <si>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</si>
  <si>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</si>
  <si>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</si>
  <si>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</si>
  <si>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</si>
  <si>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</si>
  <si>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</si>
  <si>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</si>
  <si>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</si>
  <si>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</si>
  <si>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</si>
  <si>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</si>
  <si>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</si>
  <si>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</si>
  <si>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</si>
  <si>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</si>
  <si>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</si>
  <si>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</si>
  <si>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</si>
  <si>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</si>
  <si>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</si>
  <si>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</si>
  <si>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</si>
  <si>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</si>
  <si>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</si>
  <si>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</si>
  <si>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</si>
  <si>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</si>
  <si>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</si>
  <si>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</si>
  <si>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</si>
  <si>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</si>
  <si>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</si>
  <si>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</si>
  <si>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</si>
  <si>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</si>
  <si>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</si>
  <si>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</si>
  <si>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</si>
  <si>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</si>
  <si>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</si>
  <si>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</si>
  <si>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</si>
  <si>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</si>
  <si>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</si>
  <si>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</si>
  <si>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</si>
  <si>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</si>
  <si>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</si>
  <si>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</si>
  <si>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</si>
  <si>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</si>
  <si>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</si>
  <si>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</si>
  <si>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</si>
  <si>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</si>
  <si>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</si>
  <si>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</si>
  <si>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</si>
  <si>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</si>
  <si>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</si>
  <si>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</si>
  <si>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</si>
  <si>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</si>
  <si>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</si>
  <si>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</si>
  <si>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</si>
  <si>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</si>
  <si>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</si>
  <si>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</si>
  <si>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</si>
  <si>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</si>
  <si>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</si>
  <si>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</si>
  <si>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</si>
  <si>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</si>
  <si>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</si>
  <si>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</si>
  <si>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</si>
  <si>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</si>
  <si>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</si>
  <si>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</si>
  <si>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</si>
  <si>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</si>
  <si>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</si>
  <si>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</si>
  <si>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</si>
  <si>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</si>
  <si>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</si>
  <si>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</si>
  <si>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</si>
  <si>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</si>
  <si>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</si>
  <si>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</si>
  <si>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</si>
  <si>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</si>
  <si>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</si>
  <si>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</si>
  <si>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</si>
  <si>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</si>
  <si>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</si>
  <si>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</si>
  <si>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</si>
  <si>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</si>
  <si>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</si>
  <si>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</si>
  <si>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</si>
  <si>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</si>
  <si>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</si>
  <si>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</si>
  <si>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</si>
  <si>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</si>
  <si>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</si>
  <si>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</si>
  <si>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</si>
  <si>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</si>
  <si>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</si>
  <si>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</si>
  <si>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</si>
  <si>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</si>
  <si>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</si>
  <si>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</si>
  <si>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</si>
  <si>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</si>
  <si>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</si>
  <si>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</si>
  <si>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</si>
  <si>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</si>
  <si>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</si>
  <si>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</si>
  <si>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</si>
  <si>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</si>
  <si>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</si>
  <si>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</si>
  <si>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</si>
  <si>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</si>
  <si>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</si>
  <si>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</si>
  <si>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</si>
  <si>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</si>
  <si>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</si>
  <si>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</si>
  <si>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</si>
  <si>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</si>
  <si>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</si>
  <si>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</si>
  <si>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</si>
  <si>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</si>
  <si>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</si>
  <si>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</si>
  <si>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</si>
  <si>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</si>
  <si>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</si>
  <si>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</si>
  <si>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</si>
  <si>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</si>
  <si>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</si>
  <si>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</si>
  <si>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</si>
  <si>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</si>
  <si>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</si>
  <si>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</si>
  <si>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</si>
  <si>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</si>
  <si>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</si>
  <si>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</si>
  <si>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</si>
  <si>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</si>
  <si>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</si>
  <si>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</si>
  <si>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</si>
  <si>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</si>
  <si>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</si>
  <si>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</si>
  <si>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</si>
  <si>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</si>
  <si>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</si>
  <si>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</si>
  <si>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</si>
  <si>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</si>
  <si>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</si>
  <si>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</si>
  <si>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</si>
  <si>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</si>
  <si>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</si>
  <si>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</si>
  <si>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</si>
  <si>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</si>
  <si>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</si>
  <si>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</si>
  <si>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</si>
  <si>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</si>
  <si>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</si>
  <si>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</si>
  <si>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t xml:space="preserve">Siembras y bosques. </t>
  </si>
  <si>
    <t xml:space="preserve">Animales y semovientes. </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</si>
  <si>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</si>
  <si>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</si>
  <si>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</si>
  <si>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</si>
  <si>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</si>
  <si>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</si>
  <si>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</si>
  <si>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</si>
  <si>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</si>
  <si>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</si>
  <si>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</si>
  <si>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</si>
  <si>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</si>
  <si>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</si>
  <si>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</si>
  <si>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</si>
  <si>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</si>
  <si>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</si>
  <si>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</si>
  <si>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</si>
  <si>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</si>
  <si>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</si>
  <si>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</si>
  <si>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</si>
  <si>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</si>
  <si>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</si>
  <si>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</si>
  <si>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</si>
  <si>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</si>
  <si>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</si>
  <si>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</si>
  <si>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</si>
  <si>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</si>
  <si>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</si>
  <si>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</si>
  <si>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</si>
  <si>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</si>
  <si>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</si>
  <si>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</si>
  <si>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</si>
  <si>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</si>
  <si>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</si>
  <si>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</si>
  <si>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</si>
  <si>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</si>
  <si>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</si>
  <si>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</si>
  <si>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</si>
  <si>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</si>
  <si>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</si>
  <si>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</si>
  <si>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</si>
  <si>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</si>
  <si>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 xml:space="preserve"> Coberturas Básicas</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</si>
  <si>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</si>
  <si>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</si>
  <si>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</si>
  <si>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</si>
  <si>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</si>
  <si>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</si>
  <si>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</si>
  <si>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</si>
  <si>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</si>
  <si>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</si>
  <si>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</si>
  <si>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</si>
  <si>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</si>
  <si>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</si>
  <si>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</si>
  <si>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</si>
  <si>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</si>
  <si>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</si>
  <si>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</si>
  <si>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</si>
  <si>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</si>
  <si>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</si>
  <si>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</si>
  <si>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</si>
  <si>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</si>
  <si>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</si>
  <si>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</si>
  <si>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</si>
  <si>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</si>
  <si>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</si>
  <si>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</si>
  <si>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</si>
  <si>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</si>
  <si>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</si>
  <si>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</si>
  <si>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</si>
  <si>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1. Edificios</t>
  </si>
  <si>
    <t>Amparo automático para bienes en ferias, eventos y exposiciones en el territorio nacional.  Sublimite $1.000.000.000 evento / vigencia</t>
  </si>
  <si>
    <t>Estos gastos hacen parte del valor asegurado contratado y no en exceso.</t>
  </si>
  <si>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</si>
  <si>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</si>
  <si>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</si>
  <si>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</si>
  <si>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</si>
  <si>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</si>
  <si>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</si>
  <si>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</si>
  <si>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</si>
  <si>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</si>
  <si>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No aplicación de demérito por uso y/o mejora tecnológica, para reclamaciones por daño interno en equipo eléctrico y electrónico para equipos con edades superiores a cinco (5) años y hasta diez (10) años. </t>
  </si>
  <si>
    <t>DE 0 hasta 10 años</t>
  </si>
  <si>
    <r>
      <t>No exigibilidad ni aplicación de garantías.</t>
    </r>
    <r>
      <rPr>
        <sz val="10"/>
        <rFont val="Century Gothic"/>
        <family val="2"/>
      </rPr>
      <t xml:space="preserve"> Todo el límite puede ser transportado con mensajero solamente.</t>
    </r>
  </si>
  <si>
    <t>6. Dinero y títulos valores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</si>
  <si>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</si>
  <si>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</si>
  <si>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</si>
  <si>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</si>
  <si>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$2.801.000.000 por evento y $5.621.000.000 en el agregado anual.</t>
  </si>
  <si>
    <t>1. OBJETO DEL SEGURO</t>
  </si>
  <si>
    <t>LA PREVISORA SA COMPAÑIA DE SEGUROS</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</si>
  <si>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</si>
  <si>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Tomador / Asegurado:</t>
  </si>
  <si>
    <t xml:space="preserve">Beneficiario: </t>
  </si>
  <si>
    <t>TERCEROS AFECTADOS</t>
  </si>
  <si>
    <r>
      <rPr>
        <b/>
        <sz val="10"/>
        <rFont val="Century Gothic"/>
        <family val="2"/>
      </rPr>
      <t>Cláusula de aplicación de condiciones particulares</t>
    </r>
    <r>
      <rPr>
        <sz val="10"/>
        <rFont val="Century Gothic"/>
        <family val="2"/>
      </rPr>
      <t>.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</si>
  <si>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del aviso del siniestro, con término de sesenta (60) días.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</si>
  <si>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</si>
  <si>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Gastos médicos, hospitalarios y traslado de victimas. Sublímite de $55.000.000 por persona, $150,000,000 evento / $321,000,000 vigencia.</t>
    </r>
    <r>
      <rPr>
        <sz val="10"/>
        <rFont val="Century Gothic"/>
        <family val="2"/>
      </rPr>
      <t xml:space="preserve">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</si>
  <si>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Variaciones del riesgo, </t>
    </r>
    <r>
      <rPr>
        <sz val="10"/>
        <rFont val="Century Gothic"/>
        <family val="2"/>
      </rPr>
      <t xml:space="preserve">con término de reporte de </t>
    </r>
    <r>
      <rPr>
        <b/>
        <sz val="10"/>
        <rFont val="Century Gothic"/>
        <family val="2"/>
      </rPr>
      <t xml:space="preserve">sesenta (60) días.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</si>
  <si>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t>Plazo de pago de indemnizaciones: la aseguradora se compromete a realizar el pago de las indemnizaciones máximo dentro de los 5 días calendarios al envío del finiquito debidamente firmado.</t>
  </si>
  <si>
    <t>Otros gastos en que haya incurrido el Asegurado, en relación con un siniestro amparado.</t>
  </si>
  <si>
    <t>DEDUCIBLE: Sin aplicación de deducible.</t>
  </si>
  <si>
    <t>ANEXO No 1 
CONDICIONES BÁSICAS OBLIGATORIAS
RESPONSABILIDAD CIVIL EXTRACONTRACTUAL</t>
  </si>
  <si>
    <t>ANEXO No 1 
CONDICIONES BÁSICAS OBLIGATORIAS
MANEJO GLOBAL COMERCIAL</t>
  </si>
  <si>
    <t>LA PREVISORA S.A. COMPAÑÍA DE SEGUROS - NIT: 860.002.400-2</t>
  </si>
  <si>
    <t xml:space="preserve">Tomador / Asegurado / Beneficiario: </t>
  </si>
  <si>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</si>
  <si>
    <t>Límite asegurado en el agregado anual: $461.000.000</t>
  </si>
  <si>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t>
    </r>
    <r>
      <rPr>
        <b/>
        <sz val="10"/>
        <color rgb="FF000000"/>
        <rFont val="Century Gothic"/>
        <family val="2"/>
      </rPr>
      <t xml:space="preserve">ciento veinte (120) días </t>
    </r>
    <r>
      <rPr>
        <sz val="10"/>
        <color indexed="8"/>
        <rFont val="Century Gothic"/>
        <family val="2"/>
      </rPr>
      <t>siguientes a la fecha en que lo haya conocido.</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</si>
  <si>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 días de antelación a la fecha de vencimiento de la p</t>
    </r>
    <r>
      <rPr>
        <sz val="10"/>
        <rFont val="Century Gothic"/>
        <family val="2"/>
      </rPr>
      <t>óliza, en caso contrario se dará por entendido que la Aseguradora acepta la renovación o prorroga, previa autorización de la Entidad , manteniendo las mismas condiciones ofertadas en este proceso.</t>
    </r>
  </si>
  <si>
    <r>
      <rPr>
        <b/>
        <sz val="10"/>
        <rFont val="Century Gothic"/>
        <family val="2"/>
      </rPr>
      <t>Bienes de propiedad de terceros. H</t>
    </r>
    <r>
      <rPr>
        <sz val="10"/>
        <rFont val="Century Gothic"/>
        <family val="2"/>
      </rPr>
      <t>asta e</t>
    </r>
    <r>
      <rPr>
        <b/>
        <sz val="10"/>
        <rFont val="Century Gothic"/>
        <family val="2"/>
      </rPr>
      <t>l 50%</t>
    </r>
    <r>
      <rPr>
        <sz val="10"/>
        <rFont val="Century Gothic"/>
        <family val="2"/>
      </rPr>
      <t xml:space="preserve">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</si>
  <si>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</si>
  <si>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rFont val="Century Gothic"/>
        <family val="2"/>
      </rPr>
      <t>Extensión para exempleados:</t>
    </r>
    <r>
      <rPr>
        <sz val="10"/>
        <rFont val="Century Gothic"/>
        <family val="2"/>
      </rPr>
      <t xml:space="preserve">  Continuidad de amparo y/o extensión de cobertura, hasta </t>
    </r>
    <r>
      <rPr>
        <b/>
        <sz val="10"/>
        <rFont val="Century Gothic"/>
        <family val="2"/>
      </rPr>
      <t>30 días</t>
    </r>
    <r>
      <rPr>
        <sz val="10"/>
        <rFont val="Century Gothic"/>
        <family val="2"/>
      </rPr>
      <t xml:space="preserve"> después de desvinculado el funcionario, siempre y cuando se encuentre dentro de la vigencia de la póliza.</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</si>
  <si>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r>
      <rPr>
        <b/>
        <sz val="10"/>
        <rFont val="Century Gothic"/>
        <family val="2"/>
      </rPr>
      <t>.</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</si>
  <si>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r>
      <rPr>
        <b/>
        <sz val="10"/>
        <rFont val="Century Gothic"/>
        <family val="2"/>
      </rPr>
      <t>.</t>
    </r>
  </si>
  <si>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</si>
  <si>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rFont val="Century Gothic"/>
        <family val="2"/>
      </rPr>
      <t xml:space="preserve">Variaciones del riesgo. </t>
    </r>
    <r>
      <rPr>
        <sz val="10"/>
        <rFont val="Century Gothic"/>
        <family val="2"/>
      </rPr>
      <t xml:space="preserve">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t>
    </r>
    <r>
      <rPr>
        <b/>
        <sz val="10"/>
        <rFont val="Century Gothic"/>
        <family val="2"/>
      </rPr>
      <t>los sesenta (60) días comunes contados a partir del inicio</t>
    </r>
    <r>
      <rPr>
        <sz val="10"/>
        <rFont val="Century Gothic"/>
        <family val="2"/>
      </rPr>
      <t xml:space="preserve"> de estas modificaciones, sí éstos constituyen agravación de los riesgos cubiertos por la póliza.</t>
    </r>
  </si>
  <si>
    <t>ANEXO No 1 
CONDICIONES BÁSICAS OBLIGATORIAS
TRANSPORTES DE VALORES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</si>
  <si>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</si>
  <si>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r>
      <rPr>
        <b/>
        <sz val="10"/>
        <rFont val="Century Gothic"/>
        <family val="2"/>
      </rPr>
      <t>.</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</si>
  <si>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r>
      <rPr>
        <b/>
        <sz val="10"/>
        <rFont val="Century Gothic"/>
        <family val="2"/>
      </rPr>
      <t>.</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</si>
  <si>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deberá dar aviso de ello al asegurado con no menos de </t>
    </r>
    <r>
      <rPr>
        <b/>
        <sz val="10"/>
        <rFont val="Century Gothic"/>
        <family val="2"/>
      </rPr>
      <t>noventa (90) días de antelación a la fecha de vencimiento</t>
    </r>
    <r>
      <rPr>
        <sz val="10"/>
        <rFont val="Century Gothic"/>
        <family val="2"/>
      </rPr>
      <t xml:space="preserve"> de la póliza, en caso contrario se dará por entendido que la Aseguradora acepta la renovación o prorroga, previa autorización de la Entidad , manteniendo las mismas condiciones ofertadas en este proceso.</t>
    </r>
  </si>
  <si>
    <t>ANEXO No 1 
CONDICIONES BÁSICAS OBLIGATORIAS
TODO RIESGO DAÑO MATERIAL</t>
  </si>
  <si>
    <t>Vehículos a motor que se encuentren fuera de los predios del Asegurado y que tengan o deban tener licencia para transitar en carreteras, excepto los vehículos de combate contra incendio y aquellos automotores que se encuentren en reposo.</t>
  </si>
  <si>
    <t>Aeronaves.</t>
  </si>
  <si>
    <r>
      <t xml:space="preserve">Rotura accidental de Vidrios interiores y exteriores incluyendo los daños por Actos Mal Intencionados de Terceros, Asonada, Motín, Conmoción Civil o Popular y Huelga (Incluido Terrorismo y sabotaje). </t>
    </r>
    <r>
      <rPr>
        <b/>
        <sz val="10"/>
        <rFont val="Century Gothic"/>
        <family val="2"/>
      </rPr>
      <t xml:space="preserve"> SIN APLICACIÓN DE DEDUCIBLE.</t>
    </r>
  </si>
  <si>
    <r>
      <t xml:space="preserve">Ampliación del plazo para aviso de siniestro. </t>
    </r>
    <r>
      <rPr>
        <sz val="10"/>
        <rFont val="Century Gothic"/>
        <family val="2"/>
      </rPr>
      <t xml:space="preserve">El Asegurado notificará todos los siniestros por vía telefónica, o e -mail lo más pronto posible con no más de </t>
    </r>
    <r>
      <rPr>
        <b/>
        <sz val="10"/>
        <rFont val="Century Gothic"/>
        <family val="2"/>
      </rPr>
      <t>sesenta (60) días</t>
    </r>
    <r>
      <rPr>
        <sz val="10"/>
        <rFont val="Century Gothic"/>
        <family val="2"/>
      </rPr>
      <t xml:space="preserve"> posteriores al conocimiento del incidente, pérdida o daño que pueda tener relación con este seguro. El aviso por escrito deberá contener como mínimo la siguiente información:</t>
    </r>
  </si>
  <si>
    <r>
      <t xml:space="preserve">Ampliación del plazo para aviso de no renovación o prórroga de la póliza. </t>
    </r>
    <r>
      <rPr>
        <sz val="10"/>
        <rFont val="Century Gothic"/>
        <family val="2"/>
      </rPr>
      <t xml:space="preserve">En el caso de que la aseguradora decida no otorgar renovación o prorroga  del contrato de seguro, queda entendido, convenido y aceptado que la Aseguradora deberá dar aviso de ello al asegurado con no menos de </t>
    </r>
    <r>
      <rPr>
        <b/>
        <sz val="10"/>
        <rFont val="Century Gothic"/>
        <family val="2"/>
      </rPr>
      <t>noventa (90)</t>
    </r>
    <r>
      <rPr>
        <sz val="10"/>
        <rFont val="Century Gothic"/>
        <family val="2"/>
      </rPr>
      <t xml:space="preserve">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</si>
  <si>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Cobertura para conjuntos.  </t>
    </r>
    <r>
      <rPr>
        <sz val="10"/>
        <rFont val="Century Gothic"/>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0"/>
        <rFont val="Century Gothic"/>
        <family val="2"/>
      </rPr>
      <t>Sublimite $2.500.000.000.</t>
    </r>
  </si>
  <si>
    <r>
      <t xml:space="preserve">Daños a causa de instalación de equipos de climatización, Sublimite $500.000.000.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</si>
  <si>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Documentos pendientes por pagar Sublimite $1.000.000.000.</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</si>
  <si>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Equipos de reemplazo temporal Sublimite $1.000.000.000.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</si>
  <si>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Labores y Materiales Sublimite $1.000.000.000.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t>
    </r>
    <r>
      <rPr>
        <b/>
        <sz val="10"/>
        <rFont val="Century Gothic"/>
        <family val="2"/>
      </rPr>
      <t xml:space="preserve"> noventa (90) días comunes</t>
    </r>
    <r>
      <rPr>
        <sz val="10"/>
        <rFont val="Century Gothic"/>
        <family val="2"/>
      </rPr>
      <t xml:space="preserve"> contados a partir de la iniciación de estas modificaciones.</t>
    </r>
  </si>
  <si>
    <r>
      <t>Montajes y construcciones. Sublímite de $1.500.000.000.</t>
    </r>
    <r>
      <rPr>
        <sz val="10"/>
        <rFont val="Century Gothic"/>
        <family val="2"/>
      </rPr>
      <t xml:space="preserve">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t>
    </r>
    <r>
      <rPr>
        <b/>
        <sz val="10"/>
        <rFont val="Century Gothic"/>
        <family val="2"/>
      </rPr>
      <t xml:space="preserve"> $1.500.000.000 por proyecto</t>
    </r>
    <r>
      <rPr>
        <sz val="10"/>
        <rFont val="Century Gothic"/>
        <family val="2"/>
      </rPr>
      <t>.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r>
      <rPr>
        <b/>
        <sz val="10"/>
        <rFont val="Century Gothic"/>
        <family val="2"/>
      </rPr>
      <t>.</t>
    </r>
  </si>
  <si>
    <r>
      <t xml:space="preserve">Movilización de bienes para su uso y/o actividad. Sublímite de $1.000.000.000. </t>
    </r>
    <r>
      <rPr>
        <sz val="10"/>
        <rFont val="Century Gothic"/>
        <family val="2"/>
      </rPr>
      <t>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</si>
  <si>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No aplicación de garantías: </t>
    </r>
    <r>
      <rPr>
        <sz val="10"/>
        <rFont val="Century Gothic"/>
        <family val="2"/>
      </rPr>
      <t>la aseguradora acepta que no se aplicará ningún tipo de garantía y se eliminan las garantías del condicionado general</t>
    </r>
  </si>
  <si>
    <r>
      <t>Propiedad personal de empleados vinculados bajo cualquier tipo de contrato, directivos, clientes y visitas. Sublímite de $10,000,000 por persona, $50,000,000 vigencia.</t>
    </r>
    <r>
      <rPr>
        <sz val="10"/>
        <rFont val="Century Gothic"/>
        <family val="2"/>
      </rPr>
      <t xml:space="preserve">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t>
    </r>
    <r>
      <rPr>
        <b/>
        <sz val="10"/>
        <rFont val="Century Gothic"/>
        <family val="2"/>
      </rPr>
      <t>a responsabilidad por la propiedad personal de un empleado no excederá de $10,000,000 y cualquier pérdida en su caso se ajustará con la Entidad Asegurada y se pagará previa autorización de ésta.</t>
    </r>
  </si>
  <si>
    <r>
      <t xml:space="preserve">Traslado temporal de bienes y/o equipos, incluye permanencia </t>
    </r>
    <r>
      <rPr>
        <sz val="10"/>
        <rFont val="Century Gothic"/>
        <family val="2"/>
      </rPr>
      <t xml:space="preserve"> </t>
    </r>
    <r>
      <rPr>
        <b/>
        <sz val="10"/>
        <rFont val="Century Gothic"/>
        <family val="2"/>
      </rPr>
      <t xml:space="preserve">Sublímite de $1,500,000,000 </t>
    </r>
    <r>
      <rPr>
        <sz val="10"/>
        <rFont val="Century Gothic"/>
        <family val="2"/>
      </rPr>
      <t xml:space="preserve">y término de </t>
    </r>
    <r>
      <rPr>
        <b/>
        <sz val="10"/>
        <rFont val="Century Gothic"/>
        <family val="2"/>
      </rPr>
      <t>noventa (90) días.</t>
    </r>
    <r>
      <rPr>
        <sz val="10"/>
        <rFont val="Century Gothic"/>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</si>
  <si>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 xml:space="preserve">Se cubren los daños y/o pérdidas para equipos móviles y portátiles fuera de los predios asegurados, dentro o fuera del país </t>
    </r>
    <r>
      <rPr>
        <b/>
        <sz val="10"/>
        <rFont val="Century Gothic"/>
        <family val="2"/>
      </rPr>
      <t>incluyendo los riesgos durante la movilización</t>
    </r>
    <r>
      <rPr>
        <sz val="10"/>
        <rFont val="Century Gothic"/>
        <family val="2"/>
      </rPr>
      <t>.</t>
    </r>
  </si>
  <si>
    <r>
      <t xml:space="preserve">Gastos para reinstalación de software, como consecuencia de un evento amparado bajo la póliza. </t>
    </r>
    <r>
      <rPr>
        <sz val="10"/>
        <rFont val="Century Gothic"/>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0"/>
        <rFont val="Century Gothic"/>
        <family val="2"/>
      </rPr>
      <t>Sublimite $1.000.000.000</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</si>
  <si>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t>
    </r>
    <r>
      <rPr>
        <b/>
        <sz val="10"/>
        <rFont val="Century Gothic"/>
        <family val="2"/>
      </rPr>
      <t xml:space="preserve"> Sublimite $1.200.000.000</t>
    </r>
  </si>
  <si>
    <r>
      <t xml:space="preserve">Gastos para la adecuación de suelos y terrenos que lleguen a afectarse como consecuencia de un Temblor, Terremoto, erupción volcánica y/o otros eventos de la naturaleza, </t>
    </r>
    <r>
      <rPr>
        <b/>
        <sz val="10"/>
        <rFont val="Century Gothic"/>
        <family val="2"/>
      </rPr>
      <t>hasta el 15%</t>
    </r>
    <r>
      <rPr>
        <sz val="10"/>
        <rFont val="Century Gothic"/>
        <family val="2"/>
      </rPr>
      <t xml:space="preserve"> del valor asegurable del bien inmueble afectado.</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</si>
  <si>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r>
      <rPr>
        <b/>
        <sz val="10"/>
        <rFont val="Century Gothic"/>
        <family val="2"/>
      </rPr>
      <t>.</t>
    </r>
  </si>
  <si>
    <t>OFICINAS</t>
  </si>
  <si>
    <t>DINERO Y TÍTULOS VALORES</t>
  </si>
  <si>
    <t>EDIFICIOS</t>
  </si>
  <si>
    <t>MUEBLES Y ENSERES</t>
  </si>
  <si>
    <t>OBRAS DE ARTE</t>
  </si>
  <si>
    <t>Total general</t>
  </si>
  <si>
    <t>ARAUCA</t>
  </si>
  <si>
    <t xml:space="preserve">Calle 21 No. 20 -48 Oficina </t>
  </si>
  <si>
    <t>ARMENIA</t>
  </si>
  <si>
    <t>BOGOTÁ - CASA MATRIZ Está compuesto por varias direcciones:</t>
  </si>
  <si>
    <t>BOGOTÁ - OTRAS EDIFICACIONES</t>
  </si>
  <si>
    <t>BUCARAMANGA</t>
  </si>
  <si>
    <t>Carrera 37 No. 51 - 81 Urbanizacion Cabecera del Llano Oficina</t>
  </si>
  <si>
    <t>BUENAVENTURA</t>
  </si>
  <si>
    <t>Calle 3 No. 2 -33 - Local 101 y Mezanine Edificio La Sirena
Calle 3 A No. 2 - 41 Mezanine Edificio La Sirena</t>
  </si>
  <si>
    <t>CALI</t>
  </si>
  <si>
    <t>CARTAGENA</t>
  </si>
  <si>
    <t>Calle del Artesanal No. 10 - 25 Piso 1 Edificio Char</t>
  </si>
  <si>
    <t>CÚCUTA</t>
  </si>
  <si>
    <t>Calle 14 Avda 4 No. 3 - 65 Oficina 205, 206, 207 y 208
Avda 4  Calle 14 No. 3 - 65</t>
  </si>
  <si>
    <t>Calle 57 No. 8 - 77 Local 101 - Bogotá - ESTA COBERTURA OPERA A NIVEL NACIONAL</t>
  </si>
  <si>
    <t>FLORENCIA</t>
  </si>
  <si>
    <t>Calle 16 No. 8 - 36 Local 3 A</t>
  </si>
  <si>
    <t>IBAGUÉ</t>
  </si>
  <si>
    <t>MANIZALES</t>
  </si>
  <si>
    <t>MEDELLÍN</t>
  </si>
  <si>
    <t>MEDELLIN DATA CENTER</t>
  </si>
  <si>
    <t>MOCOA</t>
  </si>
  <si>
    <t>Carrera 8 No. 8 - 06 Barrio Centro</t>
  </si>
  <si>
    <t>MONTERIA</t>
  </si>
  <si>
    <t>Carrera 29 No. 3 - 46</t>
  </si>
  <si>
    <t>NEIVA</t>
  </si>
  <si>
    <t>Carrera 8 No. 7 A - 30 Local 1</t>
  </si>
  <si>
    <t>PASTO</t>
  </si>
  <si>
    <t>PEREIRA</t>
  </si>
  <si>
    <t>POPAYAN</t>
  </si>
  <si>
    <t>Carrera 6 No. 4 - 21 Oficina 202 - 203</t>
  </si>
  <si>
    <t>QUIBDÓ</t>
  </si>
  <si>
    <t>RIOHACHA</t>
  </si>
  <si>
    <t>SINCELEJO</t>
  </si>
  <si>
    <t>Carrera 19 No. 27 - 07 Local 1</t>
  </si>
  <si>
    <t>TUNJA</t>
  </si>
  <si>
    <t>Calle 18 No. 11 -22 Oficina 206 B
Oficina 406</t>
  </si>
  <si>
    <t>VILLAVICENCIO</t>
  </si>
  <si>
    <t>Carrera 39 No. 35 - 49 /  51 - 55 Barzal Alto</t>
  </si>
  <si>
    <t>YOPAL</t>
  </si>
  <si>
    <t>SALVAMENTOS Y CUSTODIOS</t>
  </si>
  <si>
    <t>Calle 4 No. 11-05 Mosquera, Bodega 1</t>
  </si>
  <si>
    <t>BODEGA - SALVAMENTOS - BOGOTA</t>
  </si>
  <si>
    <t>Carrera 34 No. 10-499 Sector de Acopi</t>
  </si>
  <si>
    <t>BODEGA - SALVAMENTOS - CALI</t>
  </si>
  <si>
    <t>BODEGAS - SALVAMENTOS - MEDELLIN</t>
  </si>
  <si>
    <t>BODEGA - SALVAMENTOS - BARRANQUILLA</t>
  </si>
  <si>
    <t>PÓLIZA DE SEGURO DE TODO RIESGO DAÑOS MATERIALES</t>
  </si>
  <si>
    <r>
      <t xml:space="preserve">Amparo para bienes fuera de edificios y/o a la intemperie. </t>
    </r>
    <r>
      <rPr>
        <sz val="10"/>
        <rFont val="Century Gothic"/>
        <family val="2"/>
      </rPr>
      <t xml:space="preserve">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t>
    </r>
    <r>
      <rPr>
        <b/>
        <sz val="10"/>
        <rFont val="Century Gothic"/>
        <family val="2"/>
      </rPr>
      <t>Sublimite $1.000.000.000 evento / vigencia</t>
    </r>
  </si>
  <si>
    <r>
      <t xml:space="preserve">No aplicación de infraseguro. </t>
    </r>
    <r>
      <rPr>
        <sz val="10"/>
        <rFont val="Century Gothic"/>
        <family val="2"/>
      </rPr>
      <t xml:space="preserve">Siempre y cuando la diferencia entre el valor asegurado y el valor asegurable no supere el 15%. </t>
    </r>
  </si>
  <si>
    <r>
      <t>Reparaciones y ajuste de pérdidas en caso de siniestro:</t>
    </r>
    <r>
      <rPr>
        <sz val="10"/>
        <rFont val="Century Gothic"/>
        <family val="2"/>
      </rPr>
      <t xml:space="preserve"> Para aquellas pérdidas o daños que no excedan de </t>
    </r>
    <r>
      <rPr>
        <b/>
        <sz val="10"/>
        <rFont val="Century Gothic"/>
        <family val="2"/>
      </rPr>
      <t>$30.000.000</t>
    </r>
    <r>
      <rPr>
        <sz val="10"/>
        <rFont val="Century Gothic"/>
        <family val="2"/>
      </rPr>
      <t>, la Aseguradora acepta abstenerse de nombrar ajustador y autoriza al asegurado para efectuar las reparaciones necesarias, con el compromiso del asegurado de informar el siniestro a la Aseguradora.</t>
    </r>
  </si>
  <si>
    <t>Tablet, Celulares, calculadoras, computadoras de bolsillo, radios de comunicación, grabadoras y demás elementos de bolsillo similares sin aplicación de deducible.</t>
  </si>
  <si>
    <r>
      <t xml:space="preserve">Gastos de arrendamiento. </t>
    </r>
    <r>
      <rPr>
        <sz val="10"/>
        <rFont val="Century Gothic"/>
        <family val="2"/>
      </rPr>
      <t>Bajo esta cobertura, se debe contemplar la extensión del seguro a amparar los gastos adicionales y en exceso a sus costos normales de operación,</t>
    </r>
    <r>
      <rPr>
        <b/>
        <sz val="10"/>
        <rFont val="Century Gothic"/>
        <family val="2"/>
      </rPr>
      <t xml:space="preserve"> hasta por seis (6) meses y $120.000.000</t>
    </r>
    <r>
      <rPr>
        <sz val="10"/>
        <rFont val="Century Gothic"/>
        <family val="2"/>
      </rPr>
      <t xml:space="preserve">.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</si>
  <si>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Plazo de liquidación de siniestro: la aseguradora se compromete a presentar las liquidaciones de reclamos en un plazo no mayor a 10 días hábiles luego de entregados los documentos que acrediten cuantía y circunstancias de la pérdida</t>
  </si>
  <si>
    <t xml:space="preserve"> PÓLIZA DE SEGURO DE RESPONSABILIDAD CIVIL EXTRACONTRACTUAL</t>
  </si>
  <si>
    <t>La compañía se obliga a indemnizar, sujeto a los términos y condiciones establecidas tanto en las condiciones generales  como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</si>
  <si>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t>
    </r>
    <r>
      <rPr>
        <b/>
        <sz val="10"/>
        <rFont val="Century Gothic"/>
        <family val="2"/>
      </rPr>
      <t xml:space="preserve">Sublímite hasta el 10% del límite asegurado por vehículo, y 30% del límite asegurado por vigencia. </t>
    </r>
  </si>
  <si>
    <t>Responsabilidad Civil por Incendio y explosión.</t>
  </si>
  <si>
    <t>Plazo de liquidación de siniestro: la aseguradora se compromete a presentar las liquidaciones de reclamos  en un plazo no mayor a 10 días hábiles luego de entregados los documentos que acrediten cuantía y circunstancias de la pérdida.</t>
  </si>
  <si>
    <t>Responsabilidad civil derivada de montajes, construcciones y obras civiles para el mantenimiento o ampliación de predios. Sublimite $500.000.000.</t>
  </si>
  <si>
    <t xml:space="preserve">PÓLIZA DE SEGURO DE MANEJO GLOBAL ENTIDADES ESTATALES </t>
  </si>
  <si>
    <r>
      <rPr>
        <b/>
        <sz val="10"/>
        <rFont val="Century Gothic"/>
        <family val="2"/>
      </rPr>
      <t xml:space="preserve">Amparo automático de nuevos cargos y empleados sin reportes ni ajustes de prima adicional: </t>
    </r>
    <r>
      <rPr>
        <sz val="10"/>
        <rFont val="Century Gothic"/>
        <family val="2"/>
      </rPr>
      <t>Mediante esta cláusula el amparo que otorga la póliza debe extenderse a cubrir automáticamente todo nuevo cargo creado por LA PREVISORA sin necesidad de reporte.</t>
    </r>
  </si>
  <si>
    <t>Plazo de liquidación de siniestro: la aseguradora se compromete a presentar las liquidaciones de reclamos en un plazo no mayor a 10 días hábiles luego de entregados los documentos que acrediten cuantía y circunstancias de la pérdida.</t>
  </si>
  <si>
    <t xml:space="preserve"> SEGURO DE TRANSPORTE DE VALORES</t>
  </si>
  <si>
    <t>Extensión de cobertura durante la pernoctada del mensajero
Queda convenido y aceptado que mediante la presente cláusula la póliza se exiende a cubrir la movilizaciones de dineros y títulos valores aún cuando estén pernotando con mensajero.</t>
  </si>
  <si>
    <t>Plazo de liquidación de siniestro: La aseguradora se compromete a presentar las liquidaciones de reclamos en un plazo no mayor a 10 días hábiles luego de entregados los documentos que acrediten cuantía y circunstancias de la pérdida.</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</si>
  <si>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r>
      <rPr>
        <b/>
        <sz val="10"/>
        <rFont val="Century Gothic"/>
        <family val="2"/>
      </rPr>
      <t>con la misma tasa otorgada en la condiciones iniciales</t>
    </r>
  </si>
  <si>
    <t>2. Equipos móviles y portátiles</t>
  </si>
  <si>
    <t>3. Equipo eléctrico y electrónico</t>
  </si>
  <si>
    <t>4. Maquinaria y equipo</t>
  </si>
  <si>
    <t>5. Muebles y enseres</t>
  </si>
  <si>
    <t>6. Obras de arte</t>
  </si>
  <si>
    <t>Exclusiones aplican las del clausulado adjunto a esta propuesta.</t>
  </si>
  <si>
    <r>
      <rPr>
        <b/>
        <u/>
        <sz val="10"/>
        <color theme="1"/>
        <rFont val="Century Gothic"/>
        <family val="2"/>
      </rPr>
      <t>• Gastos y Costos Judiciales</t>
    </r>
    <r>
      <rPr>
        <sz val="10"/>
        <color theme="1"/>
        <rFont val="Century Gothic"/>
        <family val="2"/>
      </rPr>
      <t>: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r>
  </si>
  <si>
    <r>
      <rPr>
        <b/>
        <u/>
        <sz val="10"/>
        <color theme="1"/>
        <rFont val="Century Gothic"/>
        <family val="2"/>
      </rPr>
      <t>• Acto Incorrecto</t>
    </r>
    <r>
      <rPr>
        <sz val="10"/>
        <color theme="1"/>
        <rFont val="Century Gothic"/>
        <family val="2"/>
      </rPr>
      <t>: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r>
  </si>
  <si>
    <r>
      <t>•</t>
    </r>
    <r>
      <rPr>
        <b/>
        <u/>
        <sz val="10"/>
        <color theme="1"/>
        <rFont val="Century Gothic"/>
        <family val="2"/>
      </rPr>
      <t xml:space="preserve"> Pérdida</t>
    </r>
    <r>
      <rPr>
        <sz val="10"/>
        <color theme="1"/>
        <rFont val="Century Gothic"/>
        <family val="2"/>
      </rPr>
      <t>: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r>
  </si>
  <si>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</si>
  <si>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</si>
  <si>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ACEPTACIÓN DE GASTOS JUDICIALES Y/O COSTOS DE DEFENSA, DENTRO DE LOS DIEZ (10) DÍAS HÁBILES SIGUIENTES A LA PRESENTACIÓN DE LA RECLAMACIÓN.</t>
  </si>
  <si>
    <r>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t>
    </r>
    <r>
      <rPr>
        <b/>
        <sz val="10"/>
        <color theme="1"/>
        <rFont val="Century Gothic"/>
        <family val="2"/>
      </rPr>
      <t xml:space="preserve">
NO APLICACIÓN DE TARIFA DE COLEGIOS DE ABOGADOS PARA LIMITAR Y/O ACEPTAR LA PROPUESTA DE LOS HONORARIOS DE ABOGADOS</t>
    </r>
    <r>
      <rPr>
        <sz val="10"/>
        <color theme="1"/>
        <rFont val="Century Gothic"/>
        <family val="2"/>
      </rPr>
      <t>, presentada a la Entidad, o los funcionarios que ésta designe, sujeto a que el valor de los mismos no superen los límites asegurados otorgados.</t>
    </r>
  </si>
  <si>
    <r>
      <rPr>
        <b/>
        <sz val="10"/>
        <color theme="1"/>
        <rFont val="Century Gothic"/>
        <family val="2"/>
      </rPr>
      <t>Cobertura para cauciones judiciales hasta $100.000.000 evento/vigencia.</t>
    </r>
    <r>
      <rPr>
        <sz val="10"/>
        <color theme="1"/>
        <rFont val="Century Gothic"/>
        <family val="2"/>
      </rPr>
      <t xml:space="preserve">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r>
  </si>
  <si>
    <r>
      <rPr>
        <b/>
        <sz val="10"/>
        <color theme="1"/>
        <rFont val="Century Gothic"/>
        <family val="2"/>
      </rPr>
      <t>Período adicional de descubrimiento y/o de reclamación de 12 meses con cobro del 50% de la prima anual</t>
    </r>
    <r>
      <rPr>
        <sz val="10"/>
        <color theme="1"/>
        <rFont val="Century Gothic"/>
        <family val="2"/>
      </rPr>
      <t>,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r>
  </si>
  <si>
    <t>PERIODO ADICIONAL DE DESCUBRIMIENTO Y/O NOTIFICACIONES</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</si>
  <si>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</si>
  <si>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r>
      <t xml:space="preserve">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t>
    </r>
    <r>
      <rPr>
        <b/>
        <sz val="10"/>
        <color theme="1"/>
        <rFont val="Century Gothic"/>
        <family val="2"/>
      </rPr>
      <t xml:space="preserve"> Sublimite de $1.000.000.000</t>
    </r>
  </si>
  <si>
    <t xml:space="preserve">COBERTURA PARA RECLAMACIÓN DE CARÁCTER LABORAL </t>
  </si>
  <si>
    <r>
      <rPr>
        <b/>
        <sz val="10"/>
        <color theme="1"/>
        <rFont val="Century Gothic"/>
        <family val="2"/>
      </rPr>
      <t xml:space="preserve">• Definición de Reclamo: </t>
    </r>
    <r>
      <rPr>
        <sz val="10"/>
        <color theme="1"/>
        <rFont val="Century Gothic"/>
        <family val="2"/>
      </rPr>
      <t>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t>
    </r>
  </si>
  <si>
    <t>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</si>
  <si>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</si>
  <si>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</si>
  <si>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</si>
  <si>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</si>
  <si>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</si>
  <si>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</si>
  <si>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</si>
  <si>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</si>
  <si>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Toda la etapa de investigación preliminar adelantada contra un servidor público y/o funcionario con responsabilidades similares, adelantada por un organismo oficial, antes de que exista decisión de vinculación definitiva a un proceso</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</si>
  <si>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</si>
  <si>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r>
      <rPr>
        <b/>
        <sz val="10"/>
        <color indexed="8"/>
        <rFont val="Century Gothic"/>
        <family val="2"/>
      </rPr>
      <t>NIVEL III CARGOS ASEGURADOS</t>
    </r>
    <r>
      <rPr>
        <sz val="10"/>
        <color indexed="8"/>
        <rFont val="Century Gothic"/>
        <family val="2"/>
      </rPr>
      <t xml:space="preserve">
Coordinadores, profesionales III, especialistas, profesionales, técnicos, auxiliares, asistentes administrativos y secretaria ejecutiva II</t>
    </r>
  </si>
  <si>
    <r>
      <rPr>
        <b/>
        <sz val="10"/>
        <color indexed="8"/>
        <rFont val="Century Gothic"/>
        <family val="2"/>
      </rPr>
      <t>NIVEL II CARGOS ASEGURADOS</t>
    </r>
    <r>
      <rPr>
        <sz val="10"/>
        <color indexed="8"/>
        <rFont val="Century Gothic"/>
        <family val="2"/>
      </rPr>
      <t xml:space="preserve">
Gerentes, Gestores, Jefes de Oficina, Subgerentes</t>
    </r>
  </si>
  <si>
    <r>
      <t xml:space="preserve">Otros Costos procesales incluyendo cauciones judiciales </t>
    </r>
    <r>
      <rPr>
        <b/>
        <sz val="10"/>
        <color theme="1"/>
        <rFont val="Century Gothic"/>
        <family val="2"/>
      </rPr>
      <t>$100.000.000</t>
    </r>
    <r>
      <rPr>
        <sz val="10"/>
        <color theme="1"/>
        <rFont val="Century Gothic"/>
        <family val="2"/>
      </rPr>
      <t xml:space="preserve"> evento / vigencia, los cuales hacen parte de los gastos de defensa.</t>
    </r>
  </si>
  <si>
    <t>Limite Asegurado combinado en el agregado anual, con un sublimite para gastos de defensa</t>
  </si>
  <si>
    <r>
      <rPr>
        <b/>
        <sz val="10"/>
        <color theme="1"/>
        <rFont val="Century Gothic"/>
        <family val="2"/>
      </rPr>
      <t>$5.000.000.000</t>
    </r>
    <r>
      <rPr>
        <sz val="10"/>
        <color theme="1"/>
        <rFont val="Century Gothic"/>
        <family val="2"/>
      </rPr>
      <t xml:space="preserve">, por evento y en el agregado anual, el cual incluye sublimite de </t>
    </r>
    <r>
      <rPr>
        <b/>
        <sz val="10"/>
        <color theme="1"/>
        <rFont val="Century Gothic"/>
        <family val="2"/>
      </rPr>
      <t>$2.500.000.000</t>
    </r>
    <r>
      <rPr>
        <sz val="10"/>
        <color theme="1"/>
        <rFont val="Century Gothic"/>
        <family val="2"/>
      </rPr>
      <t xml:space="preserve"> para Gastos de Defensa en el agregado anual, con un sublimite por evento de </t>
    </r>
    <r>
      <rPr>
        <b/>
        <sz val="10"/>
        <color theme="1"/>
        <rFont val="Century Gothic"/>
        <family val="2"/>
      </rPr>
      <t>$800.000.000</t>
    </r>
  </si>
  <si>
    <t>COBERTURA OBLIGATORIA</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</si>
  <si>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</si>
  <si>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OBJETO DEL SEGURO</t>
  </si>
  <si>
    <t>SERVIDORES PÚBLICOS DE LOS CARGOS ASEGURADOS</t>
  </si>
  <si>
    <t>SEGÚN RELACIÓN DE CARGOS</t>
  </si>
  <si>
    <t xml:space="preserve">Asegurado: </t>
  </si>
  <si>
    <t>Tomador:</t>
  </si>
  <si>
    <t xml:space="preserve"> SEGURO DE RESPONSABILIDAD CIVIL SERVIDORES PÚBLICOS </t>
  </si>
  <si>
    <t>ANEXO No 1 
CONDICIONES BÁSICAS OBLIGATORIAS
RESPONSABILIDAD CIVIL SERVIDORES PÚBLICOS</t>
  </si>
  <si>
    <r>
      <t xml:space="preserve">Conductor elegido: </t>
    </r>
    <r>
      <rPr>
        <sz val="10"/>
        <rFont val="Century Gothic"/>
        <family val="2"/>
      </rPr>
      <t>seis (6) servicios durante la vigencia por vehículo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</si>
  <si>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</si>
  <si>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t>Asistencia estándar únicamente para vehículos livianos particulares</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</si>
  <si>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</si>
  <si>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</si>
  <si>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Designación de Ajustadores. </t>
    </r>
    <r>
      <rPr>
        <sz val="10"/>
        <rFont val="Century Gothic"/>
        <family val="2"/>
      </rPr>
      <t>La compañía debe contemplar en la propuesta, que la designación de los ajustadores se realizará de común acuerdo entre la aseguradora y el asegurado.</t>
    </r>
  </si>
  <si>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</si>
  <si>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noventa(90) días de antelación a la fecha de vencimiento de la póliza, en caso contrario se dará por entendido que la Aseguradora acepta la renovación o prorroga, previa autorización de la Entidad , manteniendo las mismas condiciones ofertadas en este proceso.</t>
    </r>
  </si>
  <si>
    <r>
      <rPr>
        <b/>
        <sz val="10"/>
        <rFont val="Century Gothic"/>
        <family val="2"/>
      </rPr>
      <t>Cláusula de aplicación de condiciones particulares.</t>
    </r>
    <r>
      <rPr>
        <sz val="10"/>
        <rFont val="Century Gothic"/>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</si>
  <si>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Gastos de transportes por pérdidas totales (Daños y/o hurto y hurto calificado para automóviles, camperos y camionetas).Límite $40.000 diarios y hasta 60 días.</t>
  </si>
  <si>
    <t>Responsabilidad Civil Extracontractual, incluido el Lucro Cesante y daño moral, con el mismo límite asegurado.</t>
  </si>
  <si>
    <t>8AJZX69G3F9205546</t>
  </si>
  <si>
    <t>CHASIS:</t>
  </si>
  <si>
    <t>2TR7829838</t>
  </si>
  <si>
    <t>MOTOR:</t>
  </si>
  <si>
    <t>TOYOTA FORTUNER</t>
  </si>
  <si>
    <t>MARCA Y TIPO:</t>
  </si>
  <si>
    <t>CAMIONETA</t>
  </si>
  <si>
    <t>CLASE:</t>
  </si>
  <si>
    <t>MODELO:</t>
  </si>
  <si>
    <t>FASECOLDA:</t>
  </si>
  <si>
    <t>URT673</t>
  </si>
  <si>
    <t xml:space="preserve">PLACA: </t>
  </si>
  <si>
    <t>DATOS GENERALES DEL VEHICULO</t>
  </si>
  <si>
    <t>ANEXO No 1 
CONDICIONES BÁSICAS OBLIGATORIAS
AUTOMOVILES</t>
  </si>
  <si>
    <t xml:space="preserve">Legislación y Jurisdicción: </t>
  </si>
  <si>
    <t xml:space="preserve"> Mundial</t>
  </si>
  <si>
    <t>Ámbito Territorial:</t>
  </si>
  <si>
    <t>11 de diciembre de 2019</t>
  </si>
  <si>
    <t xml:space="preserve">Fecha de Continuidad: </t>
  </si>
  <si>
    <t>11 de diciembre de 2018</t>
  </si>
  <si>
    <t xml:space="preserve">Fecha de Retroactividad: </t>
  </si>
  <si>
    <t>Responsabilidad por Empresas Subcontratistas</t>
  </si>
  <si>
    <t>DEDUCIBLES</t>
  </si>
  <si>
    <t xml:space="preserve">LIMITE AGREGADO ANUAL : </t>
  </si>
  <si>
    <t>COBERTURAS</t>
  </si>
  <si>
    <t>COP 5.000.000.000 Responsabilidad por reclamo y agregado anual</t>
  </si>
  <si>
    <t>Límite Asegurado:</t>
  </si>
  <si>
    <t xml:space="preserve">Tomador / Asegurado </t>
  </si>
  <si>
    <t>ANEXO No 1 
CONDICIONES BÁSICAS OBLIGATORIAS
CYBER</t>
  </si>
  <si>
    <t>7. Salvamentos (Vehiculos en reposo)</t>
  </si>
  <si>
    <t>Salvamentos: vehícuos en reposo correspondiente a siniestros indemnizados por La Previsora</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</si>
  <si>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r>
      <rPr>
        <b/>
        <sz val="10"/>
        <rFont val="Century Gothic"/>
        <family val="2"/>
      </rPr>
      <t>. No se cubren reclamacions por enfermedad laboral</t>
    </r>
  </si>
  <si>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</si>
  <si>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r>
      <rPr>
        <b/>
        <sz val="10"/>
        <color indexed="8"/>
        <rFont val="Century Gothic"/>
        <family val="2"/>
      </rPr>
      <t>NIVEL I CARGOS ASEGURADOS</t>
    </r>
    <r>
      <rPr>
        <sz val="10"/>
        <color indexed="8"/>
        <rFont val="Century Gothic"/>
        <family val="2"/>
      </rPr>
      <t xml:space="preserve">
Presidente, Vicepresidentes, Miembros de Junta Directiva y Secretaría General </t>
    </r>
  </si>
  <si>
    <t>Definición  para  Procesos  Disciplinarios.  Ley  1952  de  2019  (Código  Único Disciplinario)</t>
  </si>
  <si>
    <r>
      <t xml:space="preserve">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t>
    </r>
    <r>
      <rPr>
        <b/>
        <sz val="10"/>
        <color theme="1"/>
        <rFont val="Century Gothic"/>
        <family val="2"/>
      </rPr>
      <t>$20.000.000 por proceso / $60.000.000 por evento / $200.000.000 por vigencia</t>
    </r>
  </si>
  <si>
    <t>Amparar los perjuicios patrimoniales y extrapatrimoniales que sufra LA PREVISORA S.A. Compañía de Seguros, como consecuencia de la Responsabilidad originada por la pérdida de datos, en el desarrollo de sus actividades o en lo relacionado con ella, lo mismo que los actos de sus empleados, funcionarios dentro y fuera del territorio nacional. Nota: Se entenderán como terceros Cualquier persona natural o jurídica, con excepción de: (i) cualquier Asegurado, diferente a un empleado; o (ii) cualquier persona natural o jurídica que tenga un interés financiero o cargo ejecutivo en la gestión u operación del Tomador.</t>
  </si>
  <si>
    <t>PÓLIZA DE RIESGOS CIBERNÉTICO</t>
  </si>
  <si>
    <t>TERCEROS AFECTADOS / LA PREVISORA S.A.</t>
  </si>
  <si>
    <t>MODALIDAD DE LA COBERTURA</t>
  </si>
  <si>
    <t>Responsabilidad: Claims made / Pérdidas propias: Descubrimiento u ocurrencia</t>
  </si>
  <si>
    <t>Amparo</t>
  </si>
  <si>
    <t>Por evento</t>
  </si>
  <si>
    <t>En la vigencia</t>
  </si>
  <si>
    <t>Responsabilidad por fallas en el tratamiento de la información (Privacidad)</t>
  </si>
  <si>
    <t>Responsabilidad por fallas en la seguridad de la red</t>
  </si>
  <si>
    <t>Responsabilidad derivada de la publicación de información en la página web y otros medios digitales</t>
  </si>
  <si>
    <t>Gastos de defensa</t>
  </si>
  <si>
    <t>Pérdida de activos digitales</t>
  </si>
  <si>
    <t xml:space="preserve"> Interrupción de la Red</t>
  </si>
  <si>
    <t>Gastos de investigación oficial</t>
  </si>
  <si>
    <t>Extorsión cibernética</t>
  </si>
  <si>
    <t>Gastos de relaciones públicas</t>
  </si>
  <si>
    <t>Gastos de notificación y monitoreo de créditos</t>
  </si>
  <si>
    <t>Gastos de firma de computación forense</t>
  </si>
  <si>
    <t>Multas y/o sanciones administrativas relacionadas con incumplimiento en la protección de datos</t>
  </si>
  <si>
    <t>Gastos de emergencia</t>
  </si>
  <si>
    <t xml:space="preserve"> Interrupción de la Red. (Se debe establecer este deducible en tiempo) </t>
  </si>
  <si>
    <t>12 horas</t>
  </si>
  <si>
    <t xml:space="preserve">Demás eventos </t>
  </si>
  <si>
    <t>$ 150,000,000 por cada evento</t>
  </si>
  <si>
    <t>CONDICIONES PARTICULARES</t>
  </si>
  <si>
    <t xml:space="preserve">Periodo de descubrimiento adicional </t>
  </si>
  <si>
    <t>30 Días - Sin recargo. 12 meses - 75% del monto de la prima anual. 24 meses - 125% del monto de la prima anual</t>
  </si>
  <si>
    <t>Protocolo ante incidentes</t>
  </si>
  <si>
    <t>El proponente debe presentar la línea de atención ante un incidente cubierto bajo la póliza, así como el protocolo para el manejo de siniestros</t>
  </si>
  <si>
    <t>CLÁUSULA DE LIMITACIÓN DE RESPONSABILIDAD POR SANCIONES 
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</si>
  <si>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 xml:space="preserve">CLÁUSULA DE LIMITACIÓN DE RESPONSABILIDAD POR SANCIONES </t>
  </si>
  <si>
    <t>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
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t>
  </si>
  <si>
    <t>VALORES ASEGURADOS 
LA PREVISORA S.A.
NUEVOS VALORES ASEGURADOS
VIGENCIA  DESDE EL 31-12-2022 HASTA EL 31-12-2023</t>
  </si>
  <si>
    <t>EQUIPOS MOVILES Y PORTATILES</t>
  </si>
  <si>
    <t>CELULARES</t>
  </si>
  <si>
    <t>EQUIPO ELÉCTRICO Y ELECTRÓNICO</t>
  </si>
  <si>
    <t>MAQUINARIA Y EQUIPO</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</si>
  <si>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</si>
  <si>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</si>
  <si>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</si>
  <si>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</si>
  <si>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</si>
  <si>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</si>
  <si>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</si>
  <si>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</si>
  <si>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DATACENTER TRIARA</t>
  </si>
  <si>
    <t>TRIARA Km 7 Autopista Medellín, Costado Sur, Parque Empresarial Celta Trade</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</si>
  <si>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</si>
  <si>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</si>
  <si>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</si>
  <si>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</si>
  <si>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</si>
  <si>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t xml:space="preserve"> NO ESTA ESTE PREDIO ASEGURADO EN LA PRORROGA DE AGO A DICIEMBRE 2022</t>
  </si>
  <si>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</si>
  <si>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</si>
  <si>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</si>
  <si>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</si>
  <si>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</si>
  <si>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</si>
  <si>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Carrera 48 No. 41-24 Barrio Colon - Autopista Med - Bog peaje Copa Cabana Vereda el Convento</t>
  </si>
  <si>
    <t>Calle 81 No. 38-121 Ciudad Jardian</t>
  </si>
  <si>
    <t>TOTALES</t>
  </si>
  <si>
    <t>VALOR TOTAL DE EQUIPOS MOVILES Y PORTATILES</t>
  </si>
  <si>
    <t xml:space="preserve">Bienes Asegurados Globales: </t>
  </si>
  <si>
    <t>Nota: Para el cálculo del valor asegurado de Obras de Arte se tomó UD1.224.650 por la TRM de  $4.548.89</t>
  </si>
  <si>
    <t>Nota: El Valor asegurado de la cobertura de Dineros y Titulos Valores aplica a nivel nacional</t>
  </si>
  <si>
    <t>EXCLUSIÓN DE ENFERMEDADES TRANSMISIBLES de acuerdo con el texto de la aseguradora</t>
  </si>
  <si>
    <t>Exclusión absoluta de enfermedades infecciosas de acuerdo con el texto de la aseguradora</t>
  </si>
  <si>
    <t>Las únicas exclusiones que se aceptan son las indicadas en el clausulado general siempre que no contradigan las coberturas y cláusula de las condiciones técnicas mínimas</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</si>
  <si>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del territorio de la República de Colombia, y en general todos los bienes que no se encuentren expresamente excluidos.</t>
    </r>
  </si>
  <si>
    <t>Código unidad</t>
  </si>
  <si>
    <t>N° componente</t>
  </si>
  <si>
    <t>Libro</t>
  </si>
  <si>
    <t>compañía</t>
  </si>
  <si>
    <t>Descripción del componente</t>
  </si>
  <si>
    <t>Codigo Contable</t>
  </si>
  <si>
    <t>Descripción</t>
  </si>
  <si>
    <t>Descripción unidad</t>
  </si>
  <si>
    <t>Número de Rotulo</t>
  </si>
  <si>
    <t>Código de Arrendamiento</t>
  </si>
  <si>
    <t>Nombre del Arrendamiento</t>
  </si>
  <si>
    <t>Código Centro De Costos</t>
  </si>
  <si>
    <t>Centro de Costo</t>
  </si>
  <si>
    <t>Código ubicación</t>
  </si>
  <si>
    <t>Ubicación</t>
  </si>
  <si>
    <t>Código de Unidad de Negocio</t>
  </si>
  <si>
    <t>Nombre de Unidad de Negocio</t>
  </si>
  <si>
    <t>Nro. de Comprobante</t>
  </si>
  <si>
    <t>Código de Proveedor</t>
  </si>
  <si>
    <t>Fecha de compra</t>
  </si>
  <si>
    <t>Fecha de contabilización</t>
  </si>
  <si>
    <t>Fecha de inicio de depreciación</t>
  </si>
  <si>
    <t>Importe de compra</t>
  </si>
  <si>
    <t>Moneda</t>
  </si>
  <si>
    <t>Vida útil total</t>
  </si>
  <si>
    <t>Vida útil transcurrida</t>
  </si>
  <si>
    <t>Vida útil restante</t>
  </si>
  <si>
    <t>Coeficiente de actualización</t>
  </si>
  <si>
    <t>Importe de compra actualizado</t>
  </si>
  <si>
    <t>Depreciación acumulada</t>
  </si>
  <si>
    <t>Depreciación del período</t>
  </si>
  <si>
    <t>Valor residual</t>
  </si>
  <si>
    <t>OFICINA</t>
  </si>
  <si>
    <t>SUBDIVISION</t>
  </si>
  <si>
    <t>DIRECCIÓN</t>
  </si>
  <si>
    <t>Valor en Dolares. Según avaluo del 2014</t>
  </si>
  <si>
    <t>Observación</t>
  </si>
  <si>
    <t>06867</t>
  </si>
  <si>
    <t>IFRS</t>
  </si>
  <si>
    <t>LA PREVISORA SEGUROS</t>
  </si>
  <si>
    <t>NOMBRE: COMPOSICION, AUTOR: JUAN ENRIQUE OBREGON, TECNICA: GRABADO, EPOCA: 1990, DIMENSIONES: 50 X 35 CM</t>
  </si>
  <si>
    <t>196505SS00000</t>
  </si>
  <si>
    <t>OBRA DE ARTE</t>
  </si>
  <si>
    <t>A001631</t>
  </si>
  <si>
    <t/>
  </si>
  <si>
    <t>376</t>
  </si>
  <si>
    <t>SUCURSAL CÚCUTA</t>
  </si>
  <si>
    <t>06</t>
  </si>
  <si>
    <t>CUCUTA</t>
  </si>
  <si>
    <t>P0000</t>
  </si>
  <si>
    <t>COL$</t>
  </si>
  <si>
    <t>El valor en dolares (USD) corresponde al avaluo realizado en el año 2014 por el proveedor Filfer Sociedad de inversiones S.A.S. según informe del 23 de enero del 2015</t>
  </si>
  <si>
    <t>06869</t>
  </si>
  <si>
    <t>NOMBRE: METAMORFOSIS DE PREÑES, AUTOR: JUAN ENRIQUE OBREGON, TECNICA: GRABADO, EPOCA: 1990, DIMENSIONES: 50 X 35 CM</t>
  </si>
  <si>
    <t>A001632</t>
  </si>
  <si>
    <t>08224</t>
  </si>
  <si>
    <t>NOMBRE: FIGURAS GEOMETRICAS, AUTOR: JUAN ENRIQUE OBREGON, TECNICA: GRABADO, EPOCA: 1990, DIMENSIONES: 625X 475 CM</t>
  </si>
  <si>
    <t>A003570</t>
  </si>
  <si>
    <t>3723</t>
  </si>
  <si>
    <t>SUCURSAL TUNJA</t>
  </si>
  <si>
    <t>23</t>
  </si>
  <si>
    <t>08226</t>
  </si>
  <si>
    <t>NOMBRE: SIN TITULO, AUTOR: JUAN ENRIQUE OBREGON, TECNICA: GRABADO, EPOCA: 1990, DIMENSIONES: 63 X 48 CM</t>
  </si>
  <si>
    <t>A003572</t>
  </si>
  <si>
    <t>08228</t>
  </si>
  <si>
    <t>NOMBRE: ROSTRO, AUTOR: MONICA MARTINEZ, TECNICA: ACRILICO, EPOCA: 1983, DIMENSIONES: 81X62CM</t>
  </si>
  <si>
    <t>A003573</t>
  </si>
  <si>
    <t>08231</t>
  </si>
  <si>
    <t>NOMBRE: MONTAÑAS, AUTOR: L. ANTREU, TECNICA: OLEO, EPOCA: SIGLO XX, DIMENSIONES: 48X 59CM</t>
  </si>
  <si>
    <t>A003846</t>
  </si>
  <si>
    <t>3725</t>
  </si>
  <si>
    <t>SUCURSAL VILLAVICENCIO</t>
  </si>
  <si>
    <t>25</t>
  </si>
  <si>
    <t>08234</t>
  </si>
  <si>
    <t>NOMBRE: CIUDAD, AUTOR: A. ERBET, TECNICA: OLEO, EPOCA: SIGLO XX, DIMENSIONES: 61X91CM</t>
  </si>
  <si>
    <t>A003847</t>
  </si>
  <si>
    <t>08237</t>
  </si>
  <si>
    <t>NOMBRE: PUERTO, AUTOR: L. THOMAS, TECNICA: OLEO, EPOCA: SIGLO XX, DIMENSIONES: 60X90CM</t>
  </si>
  <si>
    <t>A003853</t>
  </si>
  <si>
    <t>08413</t>
  </si>
  <si>
    <t>NOMBRE: PEZ , AUTOR: H TORRES, TECNICA: OLEO, EPOCA: SIGLO XX, DIMENSIONES: 68X 96 CM</t>
  </si>
  <si>
    <t>A003994</t>
  </si>
  <si>
    <t>3713</t>
  </si>
  <si>
    <t>SUCURSAL NEIVA</t>
  </si>
  <si>
    <t>13</t>
  </si>
  <si>
    <t>08854</t>
  </si>
  <si>
    <t>NOMBRE: VEDUTA DEL PALAZZO VECCHIO DEL PD, AUTOR: JOSEPH  ZOCCHI DELIN, TECNICA: GRABADO, EPOCA: SIGLO XX, DIMENSIONES: 38 X 55 CM</t>
  </si>
  <si>
    <t>A004151</t>
  </si>
  <si>
    <t>211</t>
  </si>
  <si>
    <t>SUBGERENCIA DE RECURSOS FISICOS</t>
  </si>
  <si>
    <t>99</t>
  </si>
  <si>
    <t>BODEGA</t>
  </si>
  <si>
    <t>80</t>
  </si>
  <si>
    <t>CASA MATRIZ</t>
  </si>
  <si>
    <t>BOGOTÁ- CASA MATRIZ</t>
  </si>
  <si>
    <t>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CS Masivos - Casa Matriz
- Estatal
- Casa Matriz
- Entidades Adscritas</t>
  </si>
  <si>
    <t>08846</t>
  </si>
  <si>
    <t>NOMBRE: PALANQUERA, AUTOR: LITIZ, TECNICA: TECNICA EN PAPEL, EPOCA: 1985, DIMENSIONES: 72 X 975 CM</t>
  </si>
  <si>
    <t>A004152</t>
  </si>
  <si>
    <t>Sin avaluó</t>
  </si>
  <si>
    <t>08852</t>
  </si>
  <si>
    <t>NOMBRE: SERIE LOS ATLETAS, AUTOR: H CARRIZOSA, TECNICA: MIXTA, EPOCA: SIGLO XX, DIMENSIONES: 58 X  88 CM</t>
  </si>
  <si>
    <t>A004162</t>
  </si>
  <si>
    <t>08315</t>
  </si>
  <si>
    <t>NOMBRE: LAS DAMAS DE AVIGNON, AUTOR: ABIETZER AGUDELO, TECNICA: ACRILICO, EPOCA: SIGLO XX, DIMENSIONES: 100 X 70 CM</t>
  </si>
  <si>
    <t>A004438</t>
  </si>
  <si>
    <t>800</t>
  </si>
  <si>
    <t>VICEPRESIDENCIA TECNICA</t>
  </si>
  <si>
    <t>09224</t>
  </si>
  <si>
    <t>MUJER SEDENTE .- DIAZ M.- TÉCNICA EN PAPEL.- SIGLO XX.- PASTEL SOBRE PAPEL - 59 X 885 CM</t>
  </si>
  <si>
    <t>A004505</t>
  </si>
  <si>
    <t>373</t>
  </si>
  <si>
    <t>SUCURSAL BUCARAMANGA</t>
  </si>
  <si>
    <t>03</t>
  </si>
  <si>
    <t>09226</t>
  </si>
  <si>
    <t>AGUADORES.- DIAZ M.- TÉCNICA EN PAPEL.- SIGLO XX.- PASTEL SOBRE PAPEL - 59 X 885 CM</t>
  </si>
  <si>
    <t>A004506</t>
  </si>
  <si>
    <t>08146</t>
  </si>
  <si>
    <t>NOMBRE: MUJER CON MASCARA, AUTOR: LEOPOLDO RICHTER, TECNICA: OLEO, EPOCA: SIGLO XX, DIMENSIONES: 62 X 44 CM</t>
  </si>
  <si>
    <t>A004508</t>
  </si>
  <si>
    <t>100</t>
  </si>
  <si>
    <t>PRESIDENCIA</t>
  </si>
  <si>
    <t>08148</t>
  </si>
  <si>
    <t>NOMBRE: PAREJA CON NIÑO, AUTOR: LEOPOLDO RICHTER, TÉCNICA: ÓLEO  SOBRE LIENZO, ÉPOCA: 1959, DIMENSIONES: 78 X 72 CM</t>
  </si>
  <si>
    <t>A004509</t>
  </si>
  <si>
    <t>08150</t>
  </si>
  <si>
    <t>NOMBRE: MUJER CON NIÑO, AUTOR: LEOPOLDO RICHTER, TECNICA: OLEO SOBRE TABLA, ÉPOCA: 1960, DIMENSIONES: 101 X 71 CM</t>
  </si>
  <si>
    <t>A004510</t>
  </si>
  <si>
    <t>08415</t>
  </si>
  <si>
    <t>NOMBRE: HACIA EL INFINITO, AUTOR: SALVADOR ARANGO (SAAR), TECNICA: BRONCE, EPOCA: SIGLO XX, DIMENSIONES: 11 X 8 X 3 MT</t>
  </si>
  <si>
    <t>A004511</t>
  </si>
  <si>
    <t>08848</t>
  </si>
  <si>
    <t>NOMBRE: HOJAS, AUTOR: L. CHAUX, TECNICA: OLEO, EPOCA: SIGLO XX, DIMENSIONES: 45,2 X 80 CM</t>
  </si>
  <si>
    <t>A005164</t>
  </si>
  <si>
    <t>422</t>
  </si>
  <si>
    <t>SUBGERENCIA DE TRANSFORMACIÓN DIGITAL</t>
  </si>
  <si>
    <t>08850</t>
  </si>
  <si>
    <t>NOMBRE: PAISAJE , AUTOR: GERMAN TESSAROLO, TECNICA: SERIGRAFIA, EPOCA: 1978, DIMENSIONES: 43 X  56 CM</t>
  </si>
  <si>
    <t>A005165</t>
  </si>
  <si>
    <t>610</t>
  </si>
  <si>
    <t>GERENCIA CONTABLE Y TRIBUTARIA</t>
  </si>
  <si>
    <t>09228</t>
  </si>
  <si>
    <t>OBRA DE ARTE -- OLEO -- OLEO - PAISAJE 3 PIEZAS -LUZ HELENA CABALLERO. - CASA MATRIZ</t>
  </si>
  <si>
    <t>A005167</t>
  </si>
  <si>
    <t>630</t>
  </si>
  <si>
    <t>GERENCIA DE INVERSIONES</t>
  </si>
  <si>
    <t>08136</t>
  </si>
  <si>
    <t>NOMBRE: HACIA EL INFINITO, AUTOR: SALVADOR ARANGO (SAAR), TECNICA: BRONCE, EPOCA: 1983, DIMENSIONES: 225 X 165 X 10 CM</t>
  </si>
  <si>
    <t>A008168</t>
  </si>
  <si>
    <t>08240</t>
  </si>
  <si>
    <t>NOMBRE: PERSONAJE MASCULINO, AUTOR: ANONIMO, TECNICA: BRONCE, EPOCA: SIGLO XX, DIMENSIONES: 127 X 49 X 43 CM</t>
  </si>
  <si>
    <t>A008207</t>
  </si>
  <si>
    <t>08242</t>
  </si>
  <si>
    <t>NOMBRE: TAGANQUILLA, AUTOR: HERNANDO DE VILLAR, TECNICA: SERIGRAFIA, EPOCA: 1983, DIMENSIONES: 79 X 114 CM</t>
  </si>
  <si>
    <t>A008208</t>
  </si>
  <si>
    <t>08244</t>
  </si>
  <si>
    <t>NOMBRE: SIN TITULO, AUTOR: CARLOS ROJAS, TECNICA: ACRILICO, EPOCA: SIGLO XX, DIMENSIONES: 1198 X 1198 CM</t>
  </si>
  <si>
    <t>A008209</t>
  </si>
  <si>
    <t>08246</t>
  </si>
  <si>
    <t>NOMBRE: MOSCAS, AUTOR: DAVID MANZUR, TECNICA: SERIGRAFIA, EPOCA: 1985, DIMENSIONES: 74 X 99 CM</t>
  </si>
  <si>
    <t>A008210</t>
  </si>
  <si>
    <t>08248</t>
  </si>
  <si>
    <t>NOMBRE: TRES MUJERES, AUTOR: JORGE ELIAS TRIANA, TECNICA: OLEO, EPOCA: 1983, DIMENSIONES: 79 X 1012 CM</t>
  </si>
  <si>
    <t>A008211</t>
  </si>
  <si>
    <t>08250</t>
  </si>
  <si>
    <t>NOMBRE: ORILLAS DEL HERAPOLE, AUTOR: ANONIMO, TECNICA: TECNICA EN PAPEL, EPOCA: SIGLO XX, DIMENSIONES: 113X82,2CM</t>
  </si>
  <si>
    <t>A008212</t>
  </si>
  <si>
    <t>08252</t>
  </si>
  <si>
    <t>NOMBRE: SIN TITULO, AUTOR: A.STAN.O, TECNICA: SERIGRAFIA, EPOCA: 1972, DIMENSIONES: 60X60CM</t>
  </si>
  <si>
    <t>A008213</t>
  </si>
  <si>
    <t>08255</t>
  </si>
  <si>
    <t>NOMBRE: ERNESTO CARRIZOSA DE BRIGARD, AUTOR: JAIME LOPEZ CORREA, TECNICA: TECNICA EN PAPEL, EPOCA: 1989, DIMENSIONES: 52 X 35 CM</t>
  </si>
  <si>
    <t>A008214</t>
  </si>
  <si>
    <t>08257</t>
  </si>
  <si>
    <t>NOMBRE: RAUL EDUARDO ARBELAEZ BEJARANO, AUTOR: JAIME LOPEZ CORREA, TECNICA: TECNICA EN PAPEL, EPOCA: 1989, DIMENSIONES: 52 X 35 CM</t>
  </si>
  <si>
    <t>A008215</t>
  </si>
  <si>
    <t>08259</t>
  </si>
  <si>
    <t>NOMBRE: MARISTELLA SANIN POSADA, AUTOR: JAIME LOPEZ CORREA, TECNICA: TECNICA EN PAPEL, EPOCA: 1989, DIMENSIONES: 52 X 35 CM</t>
  </si>
  <si>
    <t>A008216</t>
  </si>
  <si>
    <t>08261</t>
  </si>
  <si>
    <t>NOMBRE: RODOLFO JARAMILLO VEROS, AUTOR: JAIME LOPEZ CORREA, TECNICA: TECNICA EN PAPEL, EPOCA: 1989, DIMENSIONES: 52 X 35 CM</t>
  </si>
  <si>
    <t>A008217</t>
  </si>
  <si>
    <t>08263</t>
  </si>
  <si>
    <t>NOMBRE: ESQUELA, AUTOR: MANOLO VELLOJIN, TECNICA: SERIGRAFIA, EPOCA: 1978, DIMENSIONES: 57 X 76 CM</t>
  </si>
  <si>
    <t>A008218</t>
  </si>
  <si>
    <t>08265</t>
  </si>
  <si>
    <t>NOMBRE: VICENTE CUERVO LOPEZ, AUTOR: JAIME LOPEZ CORREA, TECNICA: TECNICA EN PAPEL, EPOCA: 1989, DIMENSIONES: 52 X 35 CM</t>
  </si>
  <si>
    <t>A008219</t>
  </si>
  <si>
    <t>08267</t>
  </si>
  <si>
    <t>NOMBRE: FLAVIO CRUZ DOMINGUEZ, AUTOR: JAIME LOPEZ CORREA, TECNICA: TECNICA EN PAPEL, EPOCA: 1989, DIMENSIONES: 52 X 35 CM</t>
  </si>
  <si>
    <t>A008220</t>
  </si>
  <si>
    <t>08269</t>
  </si>
  <si>
    <t>NOMBRE: NIÑA DE LA PESCA, AUTOR: ENRIQUE GRAU, TECNICA: TECNICA EN PAPEL, EPOCA: 1984, DIMENSIONES: 31X22CM</t>
  </si>
  <si>
    <t>A008221</t>
  </si>
  <si>
    <t>08271</t>
  </si>
  <si>
    <t>NOMBRE: DANIEL JARAMILLO FIERRO, AUTOR: JAIME LOPEZ CORREA, TECNICA: TECNICA EN PAPEL, EPOCA: 1989, DIMENSIONES: 52 X 35 CM</t>
  </si>
  <si>
    <t>A008222</t>
  </si>
  <si>
    <t>08273</t>
  </si>
  <si>
    <t>NOMBRE: MARIO EDUARDO FORERO, AUTOR: JAIME LOPEZ CORREA, TECNICA: TECNICA EN PAPEL, EPOCA: 1989, DIMENSIONES: 52 X 35 CM</t>
  </si>
  <si>
    <t>A008223</t>
  </si>
  <si>
    <t>08275</t>
  </si>
  <si>
    <t>NOMBRE: JORGE DE LA ESPRIELLA, AUTOR: JAIME LOPEZ CORREA, TECNICA: TECNICA EN PAPEL, EPOCA: 1989, DIMENSIONES: 52 X 35 CM</t>
  </si>
  <si>
    <t>A008224</t>
  </si>
  <si>
    <t>08279</t>
  </si>
  <si>
    <t>NOMBRE: EDUARDO ECHEVERRY VILLEGAS, AUTOR: JAIME LOPEZ CORREA, TECNICA: TECNICA EN PAPEL, EPOCA: 1989, DIMENSIONES: 52 X 35 CM</t>
  </si>
  <si>
    <t>A008226</t>
  </si>
  <si>
    <t>08281</t>
  </si>
  <si>
    <t>NOMBRE: SIN TITULO, AUTOR: J MUÑOZ, TECNICA: MIXTA, EPOCA: 1979, DIMENSIONES: 48 X 70 CM</t>
  </si>
  <si>
    <t>A008227</t>
  </si>
  <si>
    <t>08283</t>
  </si>
  <si>
    <t>NOMBRE: LUNA LLENA, AUTOR: MARIPAZ JARAMILLO, TECNICA: SERIGRAFIA, EPOCA: 1987, DIMENSIONES: 67 X 50 CM</t>
  </si>
  <si>
    <t>A008228</t>
  </si>
  <si>
    <t>08285</t>
  </si>
  <si>
    <t>NOMBRE: COMBATE MARINO , AUTOR: DURAN H BREGUER, TECNICA: LITOGRAFIA, EPOCA: SIGLO XX, DIMENSIONES: 43 X 57 CM</t>
  </si>
  <si>
    <t>A008229</t>
  </si>
  <si>
    <t>08287</t>
  </si>
  <si>
    <t>NOMBRE: BODEGON, AUTOR: MONICA MARTINEZ, TECNICA: OLEO, EPOCA: SIGLO XX, DIMENSIONES: 497 X 597 CM</t>
  </si>
  <si>
    <t>A008230</t>
  </si>
  <si>
    <t>08289</t>
  </si>
  <si>
    <t>NOMBRE: DESNUDO, AUTOR: JAIME LOPEZ CORREA, TECNICA: TECNICA EN PAPEL, EPOCA: SIGLO XX, DIMENSIONES: 41 X 69 CM</t>
  </si>
  <si>
    <t>A008231</t>
  </si>
  <si>
    <t>08291</t>
  </si>
  <si>
    <t>NOMBRE: EL MAR, AUTOR: ANTONIO BARRERA, TECNICA: GRABADO, EPOCA: 1980, DIMENSIONES: 59 X 51 CM</t>
  </si>
  <si>
    <t>A008232</t>
  </si>
  <si>
    <t>08293</t>
  </si>
  <si>
    <t>NOMBRE: ERNESTO MACALLISTER PRADILLA, AUTOR: JAIME LOPEZ CORREA, TECNICA: TECNICA EN PAPEL, EPOCA: 1989, DIMENSIONES: 52 X 35 CM</t>
  </si>
  <si>
    <t>A008233</t>
  </si>
  <si>
    <t>08295</t>
  </si>
  <si>
    <t>NOMBRE: SILUETAS DE ESTILO, AUTOR: LUGO, TECNICA: ACUARELA, EPOCA: 1986, DIMENSIONES: 31,5X43CM</t>
  </si>
  <si>
    <t>A008234</t>
  </si>
  <si>
    <t>08297</t>
  </si>
  <si>
    <t>NOMBRE: SELVA, AUTOR: ANTONIO BARRERA, TECNICA: SERIGRAFIA, EPOCA: 1980, DIMENSIONES: 59X52CM</t>
  </si>
  <si>
    <t>A008235</t>
  </si>
  <si>
    <t>08299</t>
  </si>
  <si>
    <t>NOMBRE: SIN TITULO, AUTOR: EDGAR NEGRET, TECNICA: SERIGRAFIA, EPOCA: 1978, DIMENSIONES: 70 X 50 CM</t>
  </si>
  <si>
    <t>A008236</t>
  </si>
  <si>
    <t>09230</t>
  </si>
  <si>
    <t>SIN TITULO JUAN ENRIQUE OBREGÓN.- SIN TITULO JUAN ENRIQUE OBREGÓN.-GRABADO .- .-</t>
  </si>
  <si>
    <t>A008427</t>
  </si>
  <si>
    <t>07127</t>
  </si>
  <si>
    <t>NOMBRE: ABSTRACCION, AUTOR: JUAN ENRIQUE OBREGON, TECNICA: GRABADO, EPOCA: 1990, DIMENSIONES: 49X 34 CM</t>
  </si>
  <si>
    <t>A008428</t>
  </si>
  <si>
    <t>08301</t>
  </si>
  <si>
    <t>NOMBRE: BICICLETA, AUTOR: KETTY MIRANDA, TECNICA: GRABADO, EPOCA: 1983, DIMENSIONES: 40 X 60 CM</t>
  </si>
  <si>
    <t>A009264</t>
  </si>
  <si>
    <t>320</t>
  </si>
  <si>
    <t>GERENCIA DE NEGOCIOS ESTATALES</t>
  </si>
  <si>
    <t>08303</t>
  </si>
  <si>
    <t>NOMBRE: SIN TITULO, AUTOR: EDUARDO RAMIREZ VILLAMIZAR, TECNICA: SERIGRAFIA, EPOCA: 1978, DIMENSIONES: 101 X 697 CM</t>
  </si>
  <si>
    <t>A009265</t>
  </si>
  <si>
    <t>08305</t>
  </si>
  <si>
    <t>NOMBRE: TRANSLACION, AUTOR: MANUEL HERNANDEZ, TECNICA: SERIGRAFIA, EPOCA: 1978, DIMENSIONES: 75 X 56 CM</t>
  </si>
  <si>
    <t>A009266</t>
  </si>
  <si>
    <t>08307</t>
  </si>
  <si>
    <t>NOMBRE: PAISAJE 3, AUTOR: GERMAN TESSAROLO, TECNICA: LITOGRAFIA, EPOCA: 1978, DIMENSIONES: 44 X 55 CM</t>
  </si>
  <si>
    <t>A009267</t>
  </si>
  <si>
    <t>08309</t>
  </si>
  <si>
    <t>NOMBRE: TERNURA, AUTOR: C SANTACRUZ, TECNICA: OLEO, EPOCA: SIGLO XX, DIMENSIONES: 120 X 123 CM</t>
  </si>
  <si>
    <t>A009268</t>
  </si>
  <si>
    <t>300</t>
  </si>
  <si>
    <t>VICEPRESIDENCIA COMERCIAL</t>
  </si>
  <si>
    <t>08311</t>
  </si>
  <si>
    <t>NOMBRE: SIN TITULO, AUTOR: PEREA, TECNICA: OLEO, EPOCA: SIGLO XX, DIMENSIONES: 171 X 150 CM</t>
  </si>
  <si>
    <t>A009269</t>
  </si>
  <si>
    <t>08313</t>
  </si>
  <si>
    <t>NOMBRE: ABSTRACTO, AUTOR: VILLEGAS, TECNICA: OLEO, EPOCA: SIGLO XX, DIMENSIONES: 110 X 110 CM</t>
  </si>
  <si>
    <t>A009270</t>
  </si>
  <si>
    <t>200</t>
  </si>
  <si>
    <t>SECRETARIA GENERAL</t>
  </si>
  <si>
    <t>08856</t>
  </si>
  <si>
    <t>NOMBRE: LAS DAMAS DE AVIGNON, AUTOR: ABIETZER  AGUDELO, TECNICA: PASTEL, EPOCA: SIGLO XX, DIMENSIONES: 98.8 X  68.5 CM</t>
  </si>
  <si>
    <t>A009271</t>
  </si>
  <si>
    <t>700</t>
  </si>
  <si>
    <t>VICEPRESIDENCIA JURIDICA</t>
  </si>
  <si>
    <t>08317</t>
  </si>
  <si>
    <t>NOMBRE: ATARDECER , AUTOR: JOSE LOPEZ, TECNICA: ACUARELA, EPOCA: SIGLO XX, DIMENSIONES: 625 X 827 CM</t>
  </si>
  <si>
    <t>A009272</t>
  </si>
  <si>
    <t>08319</t>
  </si>
  <si>
    <t>NOMBRE: PAISAJE 1, AUTOR: GERMAN TESSAROLO, TECNICA: SERIGRAFIA, EPOCA: 1978, DIMENSIONES: 58 X 50 CM</t>
  </si>
  <si>
    <t>A009273</t>
  </si>
  <si>
    <t>08321</t>
  </si>
  <si>
    <t>NOMBRE: MUJER SENTADA, AUTOR: BRIGGITTE VIENKANT, TECNICA: TECNICA EN PAPEL, EPOCA: 1971, DIMENSIONES: 100 X 70 CM</t>
  </si>
  <si>
    <t>A009274</t>
  </si>
  <si>
    <t>08323</t>
  </si>
  <si>
    <t>NOMBRE: ESCAPE INTELECTUAL, AUTOR: LUIS DURIER, TECNICA: ACRILICO, EPOCA: 1988, DIMENSIONES: 68 X 48 CM</t>
  </si>
  <si>
    <t>A009275</t>
  </si>
  <si>
    <t>08325</t>
  </si>
  <si>
    <t>NOMBRE: VELOAS II, AUTOR: OMAR RAYO, TECNICA: OLEO, EPOCA: 1968, DIMENSIONES: 101 X 101 CM</t>
  </si>
  <si>
    <t>A009276</t>
  </si>
  <si>
    <t>411</t>
  </si>
  <si>
    <t>SUBGERENCIA DE MEJORAMIENTO DE PROCESOS</t>
  </si>
  <si>
    <t>08327</t>
  </si>
  <si>
    <t>NOMBRE: DICIEMBRE EN CARTAGENA, AUTOR: MARIPAZ JARAMILLO, TECNICA: TECNICA EN PAPEL, EPOCA: 1991, DIMENSIONES: 83 X 63 CM</t>
  </si>
  <si>
    <t>A009277</t>
  </si>
  <si>
    <t>720</t>
  </si>
  <si>
    <t>GERENCIA JURIDICA</t>
  </si>
  <si>
    <t>08329</t>
  </si>
  <si>
    <t>NOMBRE: PAREJA - DICIEMBRE EN CARTAGENA, AUTOR: MARIPAZ JARAMILLO, TECNICA: TECNICA EN PAPEL, EPOCA: 1991, DIMENSIONES: 80 X 58 CM</t>
  </si>
  <si>
    <t>A009278</t>
  </si>
  <si>
    <t>08331</t>
  </si>
  <si>
    <t>NOMBRE: SIN TITULO, AUTOR: SAIZ DE CASTRO, TECNICA: COLAGE, EPOCA: SIGLO XX, DIMENSIONES: 937 X 149 CM</t>
  </si>
  <si>
    <t>A009279</t>
  </si>
  <si>
    <t>08333</t>
  </si>
  <si>
    <t>NOMBRE: FUGA, AUTOR: ALVARO GOMEZ HURTADO, TECNICA: LITOGRAFIA, EPOCA: SIGLO XX, DIMENSIONES: 66 X 94 CM</t>
  </si>
  <si>
    <t>A009280</t>
  </si>
  <si>
    <t>120</t>
  </si>
  <si>
    <t>OFICINA DE CONTROL INTERNO</t>
  </si>
  <si>
    <t>08335</t>
  </si>
  <si>
    <t>NOMBRE: PARA OTRA BATALLA DE ANGLARI, AUTOR: ALVARO GOMEZ HURTADO, TECNICA: SERIGRAFIA, EPOCA: SIGLO XX, DIMENSIONES: 66X92CM</t>
  </si>
  <si>
    <t>A009281</t>
  </si>
  <si>
    <t>08337</t>
  </si>
  <si>
    <t>A009282</t>
  </si>
  <si>
    <t>500</t>
  </si>
  <si>
    <t>VICEPRESIDENCIA DE INDEMNIZACIONES</t>
  </si>
  <si>
    <t>08339</t>
  </si>
  <si>
    <t>NOMBRE: COMPOSICION EN AZUL CLARO, AUTOR: JAN BARTELSMAN, TECNICA: MIXTA, EPOCA: 1981, DIMENSIONES: 100 X 80 CM</t>
  </si>
  <si>
    <t>A009283</t>
  </si>
  <si>
    <t>600</t>
  </si>
  <si>
    <t>VICEPRESIDENCIA FINANCIERA</t>
  </si>
  <si>
    <t>08341</t>
  </si>
  <si>
    <t>NOMBRE: LAS DAMAS DE AVIGNON, AUTOR: ABIETZER AGUDELO, TECNICA: ACRILICO, EPOCA: SIGLO XX, DIMENSIONES: 70 X 99 CM</t>
  </si>
  <si>
    <t>A009284</t>
  </si>
  <si>
    <t>08343</t>
  </si>
  <si>
    <t>NOMBRE: VISTA DE LA CIUDAD DE VIENA, AUTOR: JHON FREDERICH, TECNICA: GRABADO, EPOCA: SIGLO XX, DIMENSIONES: 39,5X101CM</t>
  </si>
  <si>
    <t>A009285</t>
  </si>
  <si>
    <t>08345</t>
  </si>
  <si>
    <t>NOMBRE: ELEFANTE, AUTOR: ANONIMO, TECNICA: ACRILICO, EPOCA: SIGLO XX, DIMENSIONES: 865 X 1185 CM</t>
  </si>
  <si>
    <t>A009286</t>
  </si>
  <si>
    <t>400</t>
  </si>
  <si>
    <t>VICEPRESIDENCIA DE DESARROLLO CORPORATIVO</t>
  </si>
  <si>
    <t>08349</t>
  </si>
  <si>
    <t>NOMBRE: AMOR AL AMANECER , AUTOR: MARIPAZ JARAMILLO, TECNICA: SERIGRAFIA, EPOCA: SIGLO XX, DIMENSIONES: 665 X 46 CM</t>
  </si>
  <si>
    <t>A009287</t>
  </si>
  <si>
    <t>08347</t>
  </si>
  <si>
    <t>NOMBRE: PAREJA (SERIE CARIBE), AUTOR: MARIPAZ JARAMILLO, TECNICA: TECNICA EN PAPEL, EPOCA: 1991, DIMENSIONES: 57 X 76 CM</t>
  </si>
  <si>
    <t>A009288</t>
  </si>
  <si>
    <t>08351</t>
  </si>
  <si>
    <t>NOMBRE: PAYASO , AUTOR: JAIME AYALA, TECNICA: ACUARELA, EPOCA: 1984, DIMENSIONES: 66 X 97 CM</t>
  </si>
  <si>
    <t>A009309</t>
  </si>
  <si>
    <t>08353</t>
  </si>
  <si>
    <t>NOMBRE: PAREJA, AUTOR: ALBERTO SOJO, TECNICA: OLEO, EPOCA: SIGLO XX , DIMENSIONES: 202 X 154 CM</t>
  </si>
  <si>
    <t>A009310</t>
  </si>
  <si>
    <t>08355</t>
  </si>
  <si>
    <t>NOMBRE: CALLE CARTAGENERA, AUTOR: JOSE LOPEZ, TECNICA: ACUARELA, EPOCA: SIGLO XX, DIMENSIONES: 805 X 607 CM</t>
  </si>
  <si>
    <t>A009313</t>
  </si>
  <si>
    <t>731</t>
  </si>
  <si>
    <t>SUBGERENCIA DE PROCESOS JUDICIALES</t>
  </si>
  <si>
    <t>08357</t>
  </si>
  <si>
    <t>NOMBRE: ABADESA PINTORA, AUTOR: M MARTINEZ, TECNICA: ACRILICO, EPOCA: SIGLO XX, DIMENSIONES: 50 X 60 CM</t>
  </si>
  <si>
    <t>A009314</t>
  </si>
  <si>
    <t>08359</t>
  </si>
  <si>
    <t>NOMBRE: NOCHE, AUTOR: SANTA, TECNICA: SERIGRAFIA, EPOCA: 1983, DIMENSIONES: 69 X 52CM</t>
  </si>
  <si>
    <t>A009315</t>
  </si>
  <si>
    <t>08361</t>
  </si>
  <si>
    <t>NOMBRE: SIN TITULO, AUTOR: RAQUEL RAMIREZ, TECNICA: TECNICA EN PAPEL, EPOCA: 1996, DIMENSIONES: 53 X 73 CM</t>
  </si>
  <si>
    <t>A009317</t>
  </si>
  <si>
    <t>08363</t>
  </si>
  <si>
    <t>NOMBRE: NEBLINA , AUTOR: MARIA C, TECNICA: ACUARELA, EPOCA: 1996, DIMENSIONES: 35 X 50 CM</t>
  </si>
  <si>
    <t>A009318</t>
  </si>
  <si>
    <t>222</t>
  </si>
  <si>
    <t>SUBGERENCIA DESARROLLO DEL TALENTO HUMANO</t>
  </si>
  <si>
    <t>08365</t>
  </si>
  <si>
    <t>NOMBRE: JORGE EL SANO VISITA AL DRAGON, AUTOR: DIOSCOLIOLES, TECNICA: GRABADO, EPOCA: 1980, DIMENSIONES: 33X35,5CM</t>
  </si>
  <si>
    <t>A009319</t>
  </si>
  <si>
    <t>08368</t>
  </si>
  <si>
    <t>NOMBRE: AMOR EN BICICLETA, AUTOR: SANTA, TECNICA: SERIGRAFIA, EPOCA: SIGLO XX, DIMENSIONES: 58X72CM</t>
  </si>
  <si>
    <t>A009320</t>
  </si>
  <si>
    <t>230</t>
  </si>
  <si>
    <t>OFICINA DE CONTROL INTERNO DISCIPLINARIO</t>
  </si>
  <si>
    <t>08370</t>
  </si>
  <si>
    <t>NOMBRE: BEATO, AUTOR: MANOLO VELLOJIN, TECNICA: ACRILICO, EPOCA: 1989, DIMENSIONES: 90 X 90 CM</t>
  </si>
  <si>
    <t>A009321</t>
  </si>
  <si>
    <t>08372</t>
  </si>
  <si>
    <t>NOMBRE: FANTASMA DEL NAUFRAGIO, AUTOR: GERMAN LONDOÑO , TECNICA: OLEO, EPOCA: 1996 - 1997, DIMENSIONES: 186 X 230 CM</t>
  </si>
  <si>
    <t>A009322</t>
  </si>
  <si>
    <t>08374</t>
  </si>
  <si>
    <t>NOMBRE: HACIA EL INFINITO, AUTOR: SALVADOR ARANGO (SAAR), TECNICA: BRONCE, EPOCA: 1980, DIMENSIONES: 105 X 80 CM</t>
  </si>
  <si>
    <t>A009324</t>
  </si>
  <si>
    <t>08376</t>
  </si>
  <si>
    <t>NOMBRE: CASA DE LA HACIENDA _FUSCA_, AUTOR: MANUEL EDUARDO NIETO CH, TECNICA: ACUARELA, EPOCA: 1994, DIMENSIONES: 73 X 103 CM</t>
  </si>
  <si>
    <t>A009325</t>
  </si>
  <si>
    <t>08378</t>
  </si>
  <si>
    <t>NOMBRE: MUJERES DANZANDO I, AUTOR: ANONIMO, TECNICA: ACRILICO, EPOCA: SIGLO XX, DIMENSIONES: 772 X 503 CM</t>
  </si>
  <si>
    <t>A009326</t>
  </si>
  <si>
    <t>08380</t>
  </si>
  <si>
    <t>NOMBRE: MUJERES DANZANDO II, AUTOR: ANONIMO, TECNICA: ACRILICO, EPOCA: SIGLO XX, DIMENSIONES: 817 X 504 CM</t>
  </si>
  <si>
    <t>A009327</t>
  </si>
  <si>
    <t>08382</t>
  </si>
  <si>
    <t>NOMBRE: ESTAMPIDA, AUTOR: ALVARO GOMEZ HURTADO, TECNICA: SERIGRAFIA, EPOCA: SIGLO XX, DIMENSIONES: 66 X 925 CM</t>
  </si>
  <si>
    <t>A009328</t>
  </si>
  <si>
    <t>08384</t>
  </si>
  <si>
    <t>NOMBRE: ESTATUAS, AUTOR: ALVARO GOMEZ HURTADO, TECNICA: LITOGRAFIA, EPOCA: SIGLO XX, DIMENSIONES: 65 X 92 CM</t>
  </si>
  <si>
    <t>A009329</t>
  </si>
  <si>
    <t>08386</t>
  </si>
  <si>
    <t>NOMBRE: BODEGON, AUTOR: AMHOS, TECNICA: SERIGRAFIA, EPOCA: 1988, DIMENSIONES: 65,5X51CM</t>
  </si>
  <si>
    <t>A009330</t>
  </si>
  <si>
    <t>08419</t>
  </si>
  <si>
    <t>NOMBRE: HOMENAJE A BOLIVAR, AUTOR: ENRIQUE GRAU, TECNICA: SERIGRAFIA, EPOCA: 1980, DIMENSIONES: 99 X 69 CM</t>
  </si>
  <si>
    <t>A009331</t>
  </si>
  <si>
    <t>08389</t>
  </si>
  <si>
    <t>NOMBRE: SIGNO RONDA , AUTOR: MANUEL HERNANDEZ, TECNICA: ACRILICO, EPOCA: SIGLO XX, DIMENSIONES: 202 X 171 CM</t>
  </si>
  <si>
    <t>A009332</t>
  </si>
  <si>
    <t>08391</t>
  </si>
  <si>
    <t>NOMBRE: JUEGO DE GOLF, AUTOR: LF ABBOTT, TECNICA: GRABADO, EPOCA: SIGLO XX, DIMENSIONES: 745 X 535 CM</t>
  </si>
  <si>
    <t>A009333</t>
  </si>
  <si>
    <t>221</t>
  </si>
  <si>
    <t>SUBGERENCIA DE ADMINISTRACIÓN DE PERSONAL</t>
  </si>
  <si>
    <t>08393</t>
  </si>
  <si>
    <t>NOMBRE: PAISAJE RURAL , AUTOR: MARIA C, TECNICA: ACUARELA, EPOCA: 1996, DIMENSIONES: 29 X 39 CM</t>
  </si>
  <si>
    <t>A009544</t>
  </si>
  <si>
    <t>08395</t>
  </si>
  <si>
    <t>NOMBRE: MUJERES EN ATARDECER , AUTOR: MARIA C, TECNICA: ACUARELA, EPOCA: 1996, DIMENSIONES: 32 X 495 CM</t>
  </si>
  <si>
    <t>A009545</t>
  </si>
  <si>
    <t>08397</t>
  </si>
  <si>
    <t>NOMBRE: TRANSVERBERACION, AUTOR: DAVID MANZUR, TECNICA: GRABADO, EPOCA: 1986, DIMENSIONES: 58 X 44 CM</t>
  </si>
  <si>
    <t>A009546</t>
  </si>
  <si>
    <t>08399</t>
  </si>
  <si>
    <t>NOMBRE: SERIE AMERICA, AUTOR: CARLOS ROJAS ?, TECNICA: OLEO, EPOCA: SIGLO XX, DIMENSIONES: 120 X 120 CM</t>
  </si>
  <si>
    <t>A009547</t>
  </si>
  <si>
    <t>08401</t>
  </si>
  <si>
    <t>NOMBRE: EL POETA, AUTOR: DUVAN LOPEZ YEPES, TECNICA: OLEO, EPOCA: SIGLO XX, DIMENSIONES: 117 X 1032 CM</t>
  </si>
  <si>
    <t>A009548</t>
  </si>
  <si>
    <t>08403</t>
  </si>
  <si>
    <t>NOMBRE: ABSTRACTO, AUTOR: JORGE MANTILLA CABALLERO, TECNICA: SERIGRAFIA, EPOCA: 1979, DIMENSIONES: 645 X 84 CM</t>
  </si>
  <si>
    <t>A009549</t>
  </si>
  <si>
    <t>08405</t>
  </si>
  <si>
    <t>NOMBRE: LA MONJA, AUTOR: L. CHAUX, TECNICA: OLEO, EPOCA: 1999, DIMENSIONES: 74,5X100,5CM</t>
  </si>
  <si>
    <t>A009550</t>
  </si>
  <si>
    <t>08407</t>
  </si>
  <si>
    <t>NOMBRE: MUSICOS, AUTOR: OLIVIA MIRANDA, TECNICA: OLEO, EPOCA: 1982, DIMENSIONES: 119 X 119 CM</t>
  </si>
  <si>
    <t>A009551</t>
  </si>
  <si>
    <t>99999</t>
  </si>
  <si>
    <t>SIN ASIGNAR</t>
  </si>
  <si>
    <t>80-03</t>
  </si>
  <si>
    <t>ENTIDADES ADSCRIPTAS</t>
  </si>
  <si>
    <t>BOGOTÁ- SINTRAPREVI</t>
  </si>
  <si>
    <t>Transversal 9° No. 55-67, Edificio El Triángulo, Bogotá, oficina 401</t>
  </si>
  <si>
    <t>08409</t>
  </si>
  <si>
    <t>NOMBRE: SIN TITULO, AUTOR: AUGUSTO RIVERA, TECNICA: OLEO, EPOCA: 1970, DIMENSIONES: 793 X 150 CM</t>
  </si>
  <si>
    <t>A009940</t>
  </si>
  <si>
    <t>3732</t>
  </si>
  <si>
    <t>CENTRO EMPRESARIAL CORPORATIVO</t>
  </si>
  <si>
    <t>32</t>
  </si>
  <si>
    <t>CORPORATIVO</t>
  </si>
  <si>
    <t>BOGOTÁ- CORPORATIVO</t>
  </si>
  <si>
    <t>Calle 93 No. 15-40 Bogotá</t>
  </si>
  <si>
    <t>08411</t>
  </si>
  <si>
    <t>NOMBRE: TORO TRAYENDO LA TARDE, AUTOR: FRANCISCO RUIZ, TECNICA: OLEO, EPOCA: SIGLO XX, DIMENSIONES: 70 X 100 CM</t>
  </si>
  <si>
    <t>A009941</t>
  </si>
  <si>
    <t>08417</t>
  </si>
  <si>
    <t>NOMBRE: LA TINTORERA , AUTOR: ALEJANDRO OBREGON, TECNICA: OLEO, EPOCA: SIGLO XX, DIMENSIONES: 59 X 99 CM</t>
  </si>
  <si>
    <t>A011500</t>
  </si>
  <si>
    <t>08138</t>
  </si>
  <si>
    <t>NOMBRE: SIN TITULO , AUTOR: JUAN ANTONIO RODA, TECNICA: OLEO, EPOCA: 1996, DIMENSIONES: 170 X 199 CM</t>
  </si>
  <si>
    <t>A011501</t>
  </si>
  <si>
    <t>08154</t>
  </si>
  <si>
    <t>NOMBRE: FIGURA, AUTOR: VILLEGAS, TECNICA: COLAGE, EPOCA: 1967, DIMENSIONES: 111 X 111 CM</t>
  </si>
  <si>
    <t>A011502</t>
  </si>
  <si>
    <t>08144</t>
  </si>
  <si>
    <t>NOMBRE: HOMBRE CON GUITARRA, AUTOR: AUGUSTO RIVERA, TECNICA: ACRILICO, EPOCA: SIGLO XX, DIMENSIONES: 122 X 82 CM</t>
  </si>
  <si>
    <t>A011503</t>
  </si>
  <si>
    <t>08142</t>
  </si>
  <si>
    <t>NOMBRE: JINETE , AUTOR: AUGUSTO RIVERA, TECNICA: ACRILICO, EPOCA: 1970, DIMENSIONES: 73 X 103 CM</t>
  </si>
  <si>
    <t>A011504</t>
  </si>
  <si>
    <t>08140</t>
  </si>
  <si>
    <t>NOMBRE: MESA DE FRUTAS, AUTOR: AUGUSTO RIVERA, TECNICA: ACRILICO, EPOCA: 1970, DIMENSIONES: 73 X 103 CM</t>
  </si>
  <si>
    <t>A011505</t>
  </si>
  <si>
    <t>08134</t>
  </si>
  <si>
    <t>NOMBRE: HORIZONTE , AUTOR: SALVADOR ARANGO (SAAR), TECNICA: BRONCE, EPOCA: SIGLO XX, DIMENSIONES: 47 X 34 CM</t>
  </si>
  <si>
    <t>A011506</t>
  </si>
  <si>
    <t>08152</t>
  </si>
  <si>
    <t>NOMBRE: ROSTROS, AUTOR: HECTOR ROJAS ERAZO, TECNICA: PIROXILINA, EPOCA: SIGLO XX, DIMENSIONES: 755 X 1035 CM</t>
  </si>
  <si>
    <t>A011507</t>
  </si>
  <si>
    <t>08177</t>
  </si>
  <si>
    <t>NOMBRE: AGUACERO, AUTOR: GUILLERMO LONDOÑO, TECNICA: OLEO, EPOCA: 1998, DIMENSIONES: 70 X 120 CM</t>
  </si>
  <si>
    <t>A011508</t>
  </si>
  <si>
    <t>08181</t>
  </si>
  <si>
    <t>NOMBRE: LUZ FRIA, AUTOR: GUERRERO MORA, TECNICA: OLEO, EPOCA: SIGLO XX, DIMENSIONES: 106 X 80 CM</t>
  </si>
  <si>
    <t>A011509</t>
  </si>
  <si>
    <t>08183</t>
  </si>
  <si>
    <t>NOMBRE: NATURALEZA EN VERDE, AUTOR: JORGE IVAN ARANGO, TECNICA: OLEO, EPOCA: SIGLO XX, DIMENSIONES: 995 X 995 CM</t>
  </si>
  <si>
    <t>A011510</t>
  </si>
  <si>
    <t>08179</t>
  </si>
  <si>
    <t>NOMBRE: SIN TITULO , AUTOR: ALBERTO SOJO, TECNICA: MIXTA, EPOCA: 1997, DIMENSIONES: 62 X 46 CM</t>
  </si>
  <si>
    <t>A011511</t>
  </si>
  <si>
    <t>08173</t>
  </si>
  <si>
    <t>NOMBRE: ECLIPSE, AUTOR: EDGAR NEGRET, TECNICA: SERIGRAFIA, EPOCA: 1978, DIMENSIONES: 50X50CM</t>
  </si>
  <si>
    <t>A011512</t>
  </si>
  <si>
    <t>08169</t>
  </si>
  <si>
    <t>NOMBRE: PUERTA ZAGUAN, AUTOR: CECILIA DELGADO, TECNICA: OLEO, EPOCA: 1979, DIMENSIONES: 128 X 100 CM</t>
  </si>
  <si>
    <t>A011513</t>
  </si>
  <si>
    <t>08167</t>
  </si>
  <si>
    <t>NOMBRE: PAISAJE AMARILLO, AUTOR: RICARDO VALBUENA, TECNICA: OLEO, EPOCA: 1992, DIMENSIONES: 121 X 1005 CM</t>
  </si>
  <si>
    <t>A011514</t>
  </si>
  <si>
    <t>08171</t>
  </si>
  <si>
    <t>NOMBRE: PUENTE, AUTOR: QUIJANO, TECNICA: XILOGRAFIA, EPOCA: 1987, DIMENSIONES: 345 X 448 CM</t>
  </si>
  <si>
    <t>A011515</t>
  </si>
  <si>
    <t>08163</t>
  </si>
  <si>
    <t>NOMBRE: BATALLA, AUTOR: AUGUSTO RIVERA, TECNICA: OLEO, EPOCA: SIGLO XX, DIMENSIONES: 735 X 1211 CM</t>
  </si>
  <si>
    <t>A011516</t>
  </si>
  <si>
    <t>08161</t>
  </si>
  <si>
    <t>NOMBRE: CUATRO PERSONAJES, AUTOR: AUGUSTO RIVERA, TECNICA: OLEO, EPOCA: SIGLO XX, DIMENSIONES: 91 X 1465 CM</t>
  </si>
  <si>
    <t>A011517</t>
  </si>
  <si>
    <t>08132</t>
  </si>
  <si>
    <t>NOMBRE: ROJIZO, AUTOR: JORGE IVAN ARANGO, TECNICA: OLEO, EPOCA: SIGLO XX, DIMENSIONES: 99 X 1005 CM</t>
  </si>
  <si>
    <t>A011518</t>
  </si>
  <si>
    <t>08130</t>
  </si>
  <si>
    <t>NOMBRE: OCRES, AUTOR: JORGE IVAN ARANGO, TECNICA: OLEO, EPOCA: SIGLO XX, DIMENSIONES: 95 X 95 CM</t>
  </si>
  <si>
    <t>A011519</t>
  </si>
  <si>
    <t>08175</t>
  </si>
  <si>
    <t>NOMBRE: BREAKFAST LUCH AND DINNER, AUTOR: DANIEL KOHN, TECNICA: OLEO, EPOCA: 1997, DIMENSIONES: 150 X 200 CM</t>
  </si>
  <si>
    <t>A011520</t>
  </si>
  <si>
    <t>08185</t>
  </si>
  <si>
    <t>NOMBRE: MAPA DE SURAMERICA, AUTOR: ANONIMO, TECNICA: GRABADO, EPOCA: SIGLO XX, DIMENSIONES: 1057 X 1236 CM</t>
  </si>
  <si>
    <t>A011521</t>
  </si>
  <si>
    <t>08189</t>
  </si>
  <si>
    <t>NOMBRE: CITA EN EL ESCONDITE, AUTOR: MARIPAZ JARAMILLO., TECNICA: SERIGRAFIA, EPOCA: 1980, DIMENSIONES: 72X51CM</t>
  </si>
  <si>
    <t>A011522</t>
  </si>
  <si>
    <t>08191</t>
  </si>
  <si>
    <t>NOMBRE: LAS MAUN DEL --TARIO, AUTOR: DAVID MANZUR, TECNICA: GRABADO, EPOCA: 1984, DIMENSIONES: 36 X 26 CM</t>
  </si>
  <si>
    <t>A011523</t>
  </si>
  <si>
    <t>430</t>
  </si>
  <si>
    <t>GERENCIA DE TECNOLOGIA DE LA INFORMACION</t>
  </si>
  <si>
    <t>08187</t>
  </si>
  <si>
    <t>NOMBRE: VISTA DEL PUERTO, AUTOR: SAMUEL SCOTT-W.M FELLOWS, TECNICA: LITOGRAFIA, EPOCA: SIGLOXX, DIMENSIONES: 22X27,5CM</t>
  </si>
  <si>
    <t>A011524</t>
  </si>
  <si>
    <t>08193</t>
  </si>
  <si>
    <t>NOMBRE: FESTIN DE DON TITIQUEL Y HELENA LAPENCO, AUTOR: AUGUSTO RIVERA, TECNICA: OLEO, EPOCA: 1981, DIMENSIONES: 70 X 100 CM</t>
  </si>
  <si>
    <t>A011525</t>
  </si>
  <si>
    <t>820</t>
  </si>
  <si>
    <t>GERENCIA DE REASEGUROS Y COASEGUROS</t>
  </si>
  <si>
    <t>08195</t>
  </si>
  <si>
    <t>NOMBRE: TIEMPO, AUTOR: LUIS DURIER, TECNICA: OLEO, EPOCA: 1988, DIMENSIONES: 71 X 50 CM</t>
  </si>
  <si>
    <t>A011526</t>
  </si>
  <si>
    <t>870</t>
  </si>
  <si>
    <t>OFICINA DE PREVENCION DE RIESGOS</t>
  </si>
  <si>
    <t>08156</t>
  </si>
  <si>
    <t>NOMBRE: PAREJA, AUTOR: MANTILLA CABALLERO, TECNICA: SERIGRAFIA, EPOCA: 1980, DIMENSIONES: 56,41,5CM</t>
  </si>
  <si>
    <t>A011735</t>
  </si>
  <si>
    <t>08165</t>
  </si>
  <si>
    <t>NOMBRE: SALTO DE TEQUENDAMA, AUTOR: GONZALO ARIZA, TECNICA: ACUARELA, EPOCA: SIGLO XX, DIMENSIONES: 152 X 827 CM</t>
  </si>
  <si>
    <t>A011736</t>
  </si>
  <si>
    <t>3770</t>
  </si>
  <si>
    <t>SUCURSAL ESTATAL</t>
  </si>
  <si>
    <t>70</t>
  </si>
  <si>
    <t>ESTATAL</t>
  </si>
  <si>
    <t>08159</t>
  </si>
  <si>
    <t>NOMBRE: COMBATE MARINO, AUTOR: DURAN H. BREGUER, TECNICA: LITOGRAFIA, EPOCA: SIGLO XX, DIMENSIONES: 40X55CM</t>
  </si>
  <si>
    <t>A011737</t>
  </si>
  <si>
    <t>08812</t>
  </si>
  <si>
    <t>NOMBRE: LA PALOMA, AUTOR: LUCIANO JARAMILLO, TECNICA: OLEO, EPOCA: SIGLO XX, DIMENSIONES: 70 X 100 CM</t>
  </si>
  <si>
    <t>A012340</t>
  </si>
  <si>
    <t>08816</t>
  </si>
  <si>
    <t>NOMBRE: EXODO, AUTOR: JAIME LOPEZ CORREA, TECNICA: TECNICA EN PAPEL, EPOCA: SIGLO XX, DIMENSIONES: 120 X 90 CM</t>
  </si>
  <si>
    <t>A012341</t>
  </si>
  <si>
    <t>08814</t>
  </si>
  <si>
    <t>NOMBRE: SIN TITULO, AUTOR: AUGUSTO RIVERA, TECNICA: MIXTA, EPOCA: 1981, DIMENSIONES: 77 X 105 CM</t>
  </si>
  <si>
    <t>A012342</t>
  </si>
  <si>
    <t>50% DEL VALOR ASEGURADO</t>
  </si>
  <si>
    <r>
      <t xml:space="preserve">Bienes bajo cuidado tenencia y control Sublimite $800.000.000.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</si>
  <si>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Cobertura automática para nuevas propiedades y bienes. </t>
    </r>
    <r>
      <rPr>
        <sz val="10"/>
        <rFont val="Century Gothic"/>
        <family val="2"/>
      </rPr>
      <t xml:space="preserve">Sublímite del 20% del valor asegurado y aviso de </t>
    </r>
    <r>
      <rPr>
        <b/>
        <sz val="10"/>
        <rFont val="Century Gothic"/>
        <family val="2"/>
      </rPr>
      <t>noventa (90) días.</t>
    </r>
    <r>
      <rPr>
        <sz val="10"/>
        <rFont val="Century Gothic"/>
        <family val="2"/>
      </rPr>
      <t xml:space="preserve">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siempre y cuando los riesgos sean asegurables y no sean objeto de cobertura en otro seguro. Para bienes que individualmente o en su conjunto dentro de una sola solicitud de amparo superen dicho monto, se otorgará cobertura previo reporte de la Entidad y aprobación de la Compañía de Seguros</t>
    </r>
  </si>
  <si>
    <t xml:space="preserve">Bienes de terceros, bajo cuidado, tenencia, control y custodia, declarados o no. Sublimite de $500.000.000 evento / vigencia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</si>
  <si>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 de acuerdo con el clausulado adjunto.</t>
    </r>
  </si>
  <si>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de acuerdo con el clausulado adjunto,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</si>
  <si>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 de acuerdo al clausulado adjunto.</t>
    </r>
  </si>
  <si>
    <r>
      <t xml:space="preserve">Amparo de muerte accidental o incapacidad permamente. </t>
    </r>
    <r>
      <rPr>
        <sz val="10"/>
        <rFont val="Century Gothic"/>
        <family val="2"/>
      </rPr>
      <t>Hasta un límite de $30.000.000 únicamente para el conductor del vehículo asegurado.</t>
    </r>
  </si>
  <si>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Se aclara que esta redacción hace referencia únicamente al proceso aplicable, pero no se otorga faltas gravísimas en las condiciones del seguro.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</si>
  <si>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Queda expresamente convenido que se otorga cobertura para la Culpa grave y gravísima  para cualquier tipo de procesos.
Faltas Gravísimas:  Se otorga únicamente gastos de defensa para atender investigaciones disciplinarias conforme al Código Único Disciplinario. Esta cobertura no implica el amparo de la culpa gravísima o dolo bajo ninguna circunstancia.</t>
  </si>
  <si>
    <t>La aseguradora podrá revocar mediante noticia escrita a la Entidad tomadora con una antelación no inferior a 90 días, Así mismo en el caso de que la Aseguradora decida no otorgar renovación o prórroga del contrato de seguro deberá dar aviso de ello a la Entidad tomadora con la misma antelación.</t>
  </si>
  <si>
    <t>INMUEBLES LA PREVISORA S.A. COMPAÑÍA DE SEGUROS</t>
  </si>
  <si>
    <t>ANEXO NO 2:  INMUEBLES y ESTADO DE LOS MISMOS PREVISORA 2022</t>
  </si>
  <si>
    <t>DATOS BASICOS DE LOS INMUEBLES</t>
  </si>
  <si>
    <t>No.</t>
  </si>
  <si>
    <t>#</t>
  </si>
  <si>
    <t>CIUDAD</t>
  </si>
  <si>
    <t>Dirección</t>
  </si>
  <si>
    <t>Dirección contabilidad</t>
  </si>
  <si>
    <t>Dirección completa</t>
  </si>
  <si>
    <t>DIRECCIION CATASTRAL</t>
  </si>
  <si>
    <t>OFICINA/PQ</t>
  </si>
  <si>
    <t>AREA TOTAL</t>
  </si>
  <si>
    <t>MATRICULA INMOBILIARIA</t>
  </si>
  <si>
    <t>CEDULA CATASTRAL</t>
  </si>
  <si>
    <t>CHIP</t>
  </si>
  <si>
    <t>Escritura</t>
  </si>
  <si>
    <t>Fecha escritura</t>
  </si>
  <si>
    <t>Notaría</t>
  </si>
  <si>
    <t>Calificación del bien por propósito asignado</t>
  </si>
  <si>
    <t>AREA CONSTRUIDA (m2)</t>
  </si>
  <si>
    <r>
      <t>VR. CONSTRUCCION $ (m</t>
    </r>
    <r>
      <rPr>
        <b/>
        <vertAlign val="superscript"/>
        <sz val="8"/>
        <rFont val="Arial"/>
        <family val="2"/>
      </rPr>
      <t>2</t>
    </r>
    <r>
      <rPr>
        <b/>
        <sz val="8"/>
        <rFont val="Arial"/>
        <family val="2"/>
      </rPr>
      <t>)</t>
    </r>
  </si>
  <si>
    <t>TOTAL VR. AVALUO 2022</t>
  </si>
  <si>
    <t>AÑO DE CONSTRUCCION</t>
  </si>
  <si>
    <t>TIPO DE CONSTRUCCION</t>
  </si>
  <si>
    <t>No. PISOS</t>
  </si>
  <si>
    <t>TIPO DE OCUPACION</t>
  </si>
  <si>
    <t>EDAD DEL INMUEBLE a 2022 (75 AÑOS)</t>
  </si>
  <si>
    <t>VIDA UTIL TÉCNICA DEL INMUEBLE 
(Desde la fecha de adquisición)</t>
  </si>
  <si>
    <t>VIDA UTIL REMANTENTE  a 2022
(a partir de la fecha del avalúo)</t>
  </si>
  <si>
    <t xml:space="preserve"> Bogotá</t>
  </si>
  <si>
    <t>Calle 57 No. 8-77, local 101;  LOCAL 101 CALLE 57 N° 8-77</t>
  </si>
  <si>
    <t>LOCAL 101 CALLE 57 N° 8-77</t>
  </si>
  <si>
    <t>Calle 57 No. 8-77, local 101</t>
  </si>
  <si>
    <t>Calle 57   8B- 13 Lc.. 101  (Calle 57 No. 8B-13, Local 101)</t>
  </si>
  <si>
    <t>Local 101</t>
  </si>
  <si>
    <t>050C-0459788</t>
  </si>
  <si>
    <t>55 8 17 1</t>
  </si>
  <si>
    <t>AAA0091LDPP</t>
  </si>
  <si>
    <t>41 Bta</t>
  </si>
  <si>
    <t>Propiedad Planta y Equipo</t>
  </si>
  <si>
    <t>USO PROPIO</t>
  </si>
  <si>
    <t>Calle 57 No. 8-81, local 101;  LOCAL 101 CALLE 57 N° 8-81</t>
  </si>
  <si>
    <t>LOCAL 101 CALLE 57 N° 8-81</t>
  </si>
  <si>
    <t>Calle 57 No. 8-81, local 101</t>
  </si>
  <si>
    <t>Calle 57   8B- 17 Lc. 101  (Calle 57 No. 8B -17, Local 101)</t>
  </si>
  <si>
    <t>050C-0459789</t>
  </si>
  <si>
    <t>55 8 17 2</t>
  </si>
  <si>
    <t>AAA0091LDRU</t>
  </si>
  <si>
    <t>Calle 57 No. 8-85, local 101;  LOCAL 101 CALLE 57 N° 8-85</t>
  </si>
  <si>
    <t>LOCAL 101 CALLE 57 N° 8-85</t>
  </si>
  <si>
    <t>Calle 57 No. 8-85, local 101</t>
  </si>
  <si>
    <t>Calle 57   8B- 21 Lc.  (Calle 57 No. 8B-21, Local 101)</t>
  </si>
  <si>
    <t>050C-0459790</t>
  </si>
  <si>
    <t>55 8 17 3</t>
  </si>
  <si>
    <t>AAA0091LDSK</t>
  </si>
  <si>
    <t>Calle 57 No. 8-89, local 101;  LOCAL 101 CALLE 57 N° 8-89</t>
  </si>
  <si>
    <t>LOCAL 101 CALLE 57 N° 8-89</t>
  </si>
  <si>
    <t>Calle 57 No. 8-89, local 101</t>
  </si>
  <si>
    <t>Calle 57   8B- 25 Lc.  (Calle 57 No. 8B-25, Local 101)</t>
  </si>
  <si>
    <t>050C-0459791</t>
  </si>
  <si>
    <t>55 8 17 4</t>
  </si>
  <si>
    <t>AAA0091LDTO</t>
  </si>
  <si>
    <t>Calle 57 No. 8-93 ETAPA II, Local 101;  LOCAL 101 CALLE 57 NO. 8-93</t>
  </si>
  <si>
    <t>LOCAL 101 CALLE 57 NO. 8-93</t>
  </si>
  <si>
    <t>Calle 57 No. 8-93 ETAPA II, Local 101</t>
  </si>
  <si>
    <t>Calle 57   8B- 29 Lc.. 101   (Calle 57 No. 8-93, Etapa II, Local 101)</t>
  </si>
  <si>
    <t>050C-0459792</t>
  </si>
  <si>
    <t>55-8-17-5</t>
  </si>
  <si>
    <t>AAA0091LDUZ</t>
  </si>
  <si>
    <t>10 Bta</t>
  </si>
  <si>
    <t>Calle 57 No. 8-97 ETAPA II, Local 101;  LOCAL 101 CALLE 57 No. 9-07</t>
  </si>
  <si>
    <t>LOCAL 101 CALLE 57 No. 9-07</t>
  </si>
  <si>
    <t>Calle 57 No. 8-97 ETAPA II, Local 101</t>
  </si>
  <si>
    <t>Calle 57   8B- 29 Lc.. 101   (Calle 57 No. 9-07, Etapa II, Local 101)</t>
  </si>
  <si>
    <t>050C-0459793</t>
  </si>
  <si>
    <t>55-8-17-6</t>
  </si>
  <si>
    <t>AAA0091LDWF</t>
  </si>
  <si>
    <t>30 Bta</t>
  </si>
  <si>
    <t>SUBTOTALES</t>
  </si>
  <si>
    <t>Calle 57 No. 8-95, Oficina  201;  CALLE 57 N° 8-95, local 201</t>
  </si>
  <si>
    <t>CALLE 57 N° 8-95, local 201</t>
  </si>
  <si>
    <t>Calle 57 No. 8-95, Oficina  201</t>
  </si>
  <si>
    <t>Calle 57 No. 9-05, Oficina 201</t>
  </si>
  <si>
    <t>050C-0459794</t>
  </si>
  <si>
    <t>55 8 17 7</t>
  </si>
  <si>
    <t>AAA0091LDXR</t>
  </si>
  <si>
    <t>Calle 57 No. 8-95 ETAPA II, oficina 301;  CALLE 57 NO 9-05 PISOS 3 AL 9, OFICINA 301</t>
  </si>
  <si>
    <t>CALLE 57 NO 9-05 PISOS 3 AL 9, OFICINA 301</t>
  </si>
  <si>
    <t>Calle 57 No. 8-95 ETAPA II, oficina 301</t>
  </si>
  <si>
    <t>Calle 57 No. 9-05, Oficina 301</t>
  </si>
  <si>
    <t>050C-0459795</t>
  </si>
  <si>
    <t>55 8 17 8</t>
  </si>
  <si>
    <t>AAA0091LDYX</t>
  </si>
  <si>
    <t>Calle 57 No. 8-95 ETAPA II, oficina 401;  CALLE 57 NO 9-05 PISOS 3 AL 9, OFICINA 401</t>
  </si>
  <si>
    <t>CALLE 57 NO 9-05 PISOS 3 AL 9, OFICINA 401</t>
  </si>
  <si>
    <t>Calle 57 No. 8-95 ETAPA II, oficina 401</t>
  </si>
  <si>
    <t>Calle 57 No. 9-05, Oficina 401</t>
  </si>
  <si>
    <t>050C-0459796</t>
  </si>
  <si>
    <t>55 8 17 9</t>
  </si>
  <si>
    <t>AAA0091LDZM</t>
  </si>
  <si>
    <t>Calle 57 No. 8-95 ETAPA II, oficina 501;  CALLE 57 NO 9-05 PISOS 3 AL 9, OFICINA 501</t>
  </si>
  <si>
    <t>CALLE 57 NO 9-05 PISOS 3 AL 9, OFICINA 501</t>
  </si>
  <si>
    <t>Calle 57 No. 8-95 ETAPA II, oficina 501</t>
  </si>
  <si>
    <t>Calle 57 No. 9-05, Oficina 501</t>
  </si>
  <si>
    <t>050C-0459797</t>
  </si>
  <si>
    <t>55 8 17 10</t>
  </si>
  <si>
    <t>AAA0091LEAW</t>
  </si>
  <si>
    <t>Calle 57 No. 8-95 ETAPA II, oficina 601;  CALLE 57 NO 9-05 PISOS 3 AL 9, OFICINA 601</t>
  </si>
  <si>
    <t>CALLE 57 NO 9-05 PISOS 3 AL 9, OFICINA 601</t>
  </si>
  <si>
    <t>Calle 57 No. 8-95 ETAPA II, oficina 601</t>
  </si>
  <si>
    <t>Calle 57 No. 9-05, Oficina 601</t>
  </si>
  <si>
    <t>050C-0459798</t>
  </si>
  <si>
    <t>55 8 17 11</t>
  </si>
  <si>
    <t>AAA0091LEBS</t>
  </si>
  <si>
    <t>Calle 57 No. 8-95 ETAPA II, oficina 701;  CALLE 57 NO 9-05 PISOS 3 AL 9, OFICINA 701</t>
  </si>
  <si>
    <t>CALLE 57 NO 9-05 PISOS 3 AL 9, OFICINA 701</t>
  </si>
  <si>
    <t>Calle 57 No. 8-95 ETAPA II, oficina 701</t>
  </si>
  <si>
    <t>Calle 57 No. 9-05, Oficina 701</t>
  </si>
  <si>
    <t>050C-0459799</t>
  </si>
  <si>
    <t>55 8 17 12</t>
  </si>
  <si>
    <t>AAA0091LECN</t>
  </si>
  <si>
    <t>Calle 57 No. 8-95 ETAPA II, oficina 801;  CALLE 57 NO 9-05 PISOS 3 AL 9, OFICINA 801</t>
  </si>
  <si>
    <t>CALLE 57 NO 9-05 PISOS 3 AL 9, OFICINA 801</t>
  </si>
  <si>
    <t>Calle 57 No. 8-95 ETAPA II, oficina 801</t>
  </si>
  <si>
    <t>Calle 57 No. 9-05, Oficina 801</t>
  </si>
  <si>
    <t>050C-0459800</t>
  </si>
  <si>
    <t>55 8 17 13</t>
  </si>
  <si>
    <t>AAA0091LEDE</t>
  </si>
  <si>
    <t>Calle 57 No. 8-95 ETAPA II, oficina 901;  CALLE 57 NO 9-05 PISOS 3 AL 9, OFICINA 901</t>
  </si>
  <si>
    <t>CALLE 57 NO 9-05 PISOS 3 AL 9, OFICINA 901</t>
  </si>
  <si>
    <t>Calle 57 No. 8-95 ETAPA II, oficina 901</t>
  </si>
  <si>
    <t>Calle 57 No. 9-05, Oficina 901</t>
  </si>
  <si>
    <t>050C-0459801</t>
  </si>
  <si>
    <t>55 8 17 14</t>
  </si>
  <si>
    <t>AAA0091LEEP</t>
  </si>
  <si>
    <t>Calle 57 No. 8-69 ETAPAIII, local Interior 10;  CALLE 57 No. 8-69, LOCAL 10</t>
  </si>
  <si>
    <t>CALLE 57 No. 8-69, LOCAL 10</t>
  </si>
  <si>
    <t>Calle 57 No. 8-69 ETAPAIII, local Interior 10</t>
  </si>
  <si>
    <t>Calle 57 No. 8B - 05, Interior  10</t>
  </si>
  <si>
    <t>Local 10</t>
  </si>
  <si>
    <t>050C-0901712</t>
  </si>
  <si>
    <t>55 8 17 284</t>
  </si>
  <si>
    <t>AAA0091LRPP</t>
  </si>
  <si>
    <t xml:space="preserve">Calle 57 No. 8-69 ETAPAIII, local Interior 28;  CALLE 57 No. 8-69, LOCAL 28 </t>
  </si>
  <si>
    <t xml:space="preserve">CALLE 57 No. 8-69, LOCAL 28 </t>
  </si>
  <si>
    <t>Calle 57 No. 8-69 ETAPAIII, local Interior 28</t>
  </si>
  <si>
    <t>Calle 57 No. 8B - 05, Interior  28</t>
  </si>
  <si>
    <t>Local 28</t>
  </si>
  <si>
    <t>050C-0901721</t>
  </si>
  <si>
    <t>55 8 17 293</t>
  </si>
  <si>
    <t>AAA0091LSAW</t>
  </si>
  <si>
    <t xml:space="preserve">Calle 57 No. 8-69 ETAPAIII, local Interior 30;  CALLE 57 No. 8-69, LOCAL 30 </t>
  </si>
  <si>
    <t xml:space="preserve">CALLE 57 No. 8-69, LOCAL 30 </t>
  </si>
  <si>
    <t>Calle 57 No. 8-69 ETAPAIII, local Interior 30</t>
  </si>
  <si>
    <t>Calle 57 No. 8B - 05, Interior  30</t>
  </si>
  <si>
    <t>Local 30</t>
  </si>
  <si>
    <t>050C-0901722</t>
  </si>
  <si>
    <t>55 8 17 294</t>
  </si>
  <si>
    <t>AAA0091LSBS</t>
  </si>
  <si>
    <t xml:space="preserve">Calle 57 No. 8-69 ETAPAIII, local Interior 36;  CALLE 57 No. 8-69, LOCAL 36 </t>
  </si>
  <si>
    <t xml:space="preserve">CALLE 57 No. 8-69, LOCAL 36 </t>
  </si>
  <si>
    <t>Calle 57 No. 8-69 ETAPAIII, local Interior 36</t>
  </si>
  <si>
    <t>Calle 57 No. 8B - 05, Interior  36</t>
  </si>
  <si>
    <t>Local 36</t>
  </si>
  <si>
    <t>050C-0901725</t>
  </si>
  <si>
    <t>55 8 17 297</t>
  </si>
  <si>
    <t>AAA0091LSEP</t>
  </si>
  <si>
    <t xml:space="preserve">Calle 57 No. 8-69 ETAPAIII, local Interior 42;  CALLE 57 No. 8-69, LOCAL 42 </t>
  </si>
  <si>
    <t xml:space="preserve">CALLE 57 No. 8-69, LOCAL 42 </t>
  </si>
  <si>
    <t>Calle 57 No. 8-69 ETAPAIII, local Interior 42</t>
  </si>
  <si>
    <t>Calle 57 No. 8B - 05, Interior  42</t>
  </si>
  <si>
    <t>Local 42</t>
  </si>
  <si>
    <t>050C-0901728</t>
  </si>
  <si>
    <t>55 8 17 300</t>
  </si>
  <si>
    <t>AAA0091LSJZ</t>
  </si>
  <si>
    <t>Calle 57 No. 8-69 ETAPAIII, local Interior 202;  LOCAL 202-PISO 2  CALLE 57 8B-05</t>
  </si>
  <si>
    <t>LOCAL 202-PISO 2  CALLE 57 8B-05</t>
  </si>
  <si>
    <t>Calle 57 No. 8-69 ETAPAIII, local Interior 202</t>
  </si>
  <si>
    <t>Calle 57 No. 8B - 05, Interior 202</t>
  </si>
  <si>
    <t>050C-0901734</t>
  </si>
  <si>
    <t>55 8 17 306</t>
  </si>
  <si>
    <t>AAA0091LSUH</t>
  </si>
  <si>
    <t>Calle 57 No. 8-69 ETAPAIII, local Interior 204;  LOCALES 204/6/8/10/12/14/16/18/20  CALLE 57 8B-05</t>
  </si>
  <si>
    <t>LOCALES 204/6/8/10/12/14/16/18/20  CALLE 57 8B-05</t>
  </si>
  <si>
    <t>Calle 57 No. 8-69 ETAPAIII, local Interior 204</t>
  </si>
  <si>
    <t>Calle 57 No. 8B - 05, Interior 204</t>
  </si>
  <si>
    <t>050C-0901735</t>
  </si>
  <si>
    <t>55 8 17 307</t>
  </si>
  <si>
    <t>AAA0091LSWW</t>
  </si>
  <si>
    <t>Calle 57 No. 8-69 ETAPAIII, local Interior 206;  LOCALES 204/6/8/10/12/14/16/18/20  CALLE 57 8B-05</t>
  </si>
  <si>
    <t>Calle 57 No. 8-69 ETAPAIII, local Interior 206</t>
  </si>
  <si>
    <t>Calle 57 No. 8B - 05, Interior 206</t>
  </si>
  <si>
    <t>050C-0901736</t>
  </si>
  <si>
    <t>55 8 17 308</t>
  </si>
  <si>
    <t>AAA0091LSXS</t>
  </si>
  <si>
    <t>Calle 57 No. 8-69 ETAPAIII, local Interior 208;  LOCALES 204/6/8/10/12/14/16/18/20  CALLE 57 8B-05</t>
  </si>
  <si>
    <t>Calle 57 No. 8-69 ETAPAIII, local Interior 208</t>
  </si>
  <si>
    <t>Calle 57 No. 8B - 05, Interior 208</t>
  </si>
  <si>
    <t>050C-0901737</t>
  </si>
  <si>
    <t>55 8 17 309</t>
  </si>
  <si>
    <t>AAA0091LSYN</t>
  </si>
  <si>
    <t>Calle 57 No. 8-69 ETAPAIII, local Interior 210;  LOCALES 204/6/8/10/12/14/16/18/20  CALLE 57 8B-05</t>
  </si>
  <si>
    <t>Calle 57 No. 8-69 ETAPAIII, local Interior 210</t>
  </si>
  <si>
    <t>Calle 57 No. 8B - 05, Interior 210</t>
  </si>
  <si>
    <t>050C-0901738</t>
  </si>
  <si>
    <t>55 8 17 310</t>
  </si>
  <si>
    <t>AAA0091LSZE</t>
  </si>
  <si>
    <t>Calle 57 No. 8-69 ETAPAIII, local Interior 212;  LOCALES 204/6/8/10/12/14/16/18/20  CALLE 57 8B-05</t>
  </si>
  <si>
    <t>Calle 57 No. 8-69 ETAPAIII, local Interior 212</t>
  </si>
  <si>
    <t>Calle 57 No. 8B - 05, Interior 212</t>
  </si>
  <si>
    <t>050C-0901739</t>
  </si>
  <si>
    <t>55 8 17 311</t>
  </si>
  <si>
    <t>AAA0091LTAF</t>
  </si>
  <si>
    <t>Calle 57 No. 8-69 ETAPAIII, local Interior 214;  LOCALES 204/6/8/10/12/14/16/18/20  CALLE 57 8B-05</t>
  </si>
  <si>
    <t>Calle 57 No. 8-69 ETAPAIII, local Interior 214</t>
  </si>
  <si>
    <t>Calle 57 No. 8B - 05, Interior 214</t>
  </si>
  <si>
    <t>050C-0901740</t>
  </si>
  <si>
    <t>55 8 17 312</t>
  </si>
  <si>
    <t>AAA0091LTBR</t>
  </si>
  <si>
    <t>Calle 57 No. 8-69 ETAPAIII, local Interior 216;  LOCALES 204/6/8/10/12/14/16/18/20  CALLE 57 8B-05</t>
  </si>
  <si>
    <t>Calle 57 No. 8-69 ETAPAIII, local Interior216</t>
  </si>
  <si>
    <t>Calle 57 No. 8B - 05, Interior 216</t>
  </si>
  <si>
    <t>050C-0901741</t>
  </si>
  <si>
    <t>55 8 17 313</t>
  </si>
  <si>
    <t>AAA0091LTCX</t>
  </si>
  <si>
    <t>Calle 57 No. 8-69 ETAPAIII, local Interior 218;  LOCALES 204/6/8/10/12/14/16/18/20  CALLE 57 8B-05</t>
  </si>
  <si>
    <t>Calle 57 No. 8-69 ETAPAIII, local Interior 218</t>
  </si>
  <si>
    <t>Calle 57 No. 8B - 05, Interior 218</t>
  </si>
  <si>
    <t>050C-0901742</t>
  </si>
  <si>
    <t>55 8 17 314</t>
  </si>
  <si>
    <t>AAA091LTDM</t>
  </si>
  <si>
    <t>Calle 57 No. 8-69 ETAPAIII, local Interior 220;  LOCALES 204/6/8/10/12/14/16/18/20  CALLE 57 8B-05</t>
  </si>
  <si>
    <t>Calle 57 No. 8-69 ETAPAIII, local Interior 220</t>
  </si>
  <si>
    <t>Calle 57 No. 8B - 05, Interior 220</t>
  </si>
  <si>
    <t>050C-0901743</t>
  </si>
  <si>
    <t>55 8 17 315</t>
  </si>
  <si>
    <t>AAA091LTEA</t>
  </si>
  <si>
    <t>Calle 57 No. 8-69 ETAPAIII, local Interior 222;  LOCALES 222/28/30/32/34 CALLE 57 NO. 8B-05</t>
  </si>
  <si>
    <t>LOCALES 222/28/30/32/34 CALLE 57 NO. 8B-05</t>
  </si>
  <si>
    <t>Calle 57 No. 8-69 ETAPAIII, local Interior 222</t>
  </si>
  <si>
    <t>Calle 57 No. 8B - 05, Interior 222</t>
  </si>
  <si>
    <t>050C-0901744</t>
  </si>
  <si>
    <t>55 8 17 316</t>
  </si>
  <si>
    <t>AAA0091LTFT</t>
  </si>
  <si>
    <t>Calle 57 No. 8-69 ETAPAIII, local Interior 224;  LOCAL 224 -PISO 2  CALLE 57 8B-05</t>
  </si>
  <si>
    <t>LOCAL 224 -PISO 2  CALLE 57 8B-05</t>
  </si>
  <si>
    <t>Calle 57 No. 8-69 ETAPAIII, local Interior 224</t>
  </si>
  <si>
    <t>Calle 57 No. 8B - 05, Interior 224</t>
  </si>
  <si>
    <t>050C-0901745</t>
  </si>
  <si>
    <t>55 8 17 317</t>
  </si>
  <si>
    <t>AAA0091LTHY</t>
  </si>
  <si>
    <t>Calle 57 No. 8-69 ETAPAIII, local Interior 226;  LOCAL 226 -PISO 2  CALLE 57 8B-05</t>
  </si>
  <si>
    <t>LOCAL 226 -PISO 2  CALLE 57 8B-05</t>
  </si>
  <si>
    <t>Calle 57 No. 8-69 ETAPAIII, local Interior 226</t>
  </si>
  <si>
    <t>Calle 57 No. 8B - 05, Interior 226</t>
  </si>
  <si>
    <t>050C-0901746</t>
  </si>
  <si>
    <t>55 8 17 318</t>
  </si>
  <si>
    <t>AAA0091LTJH</t>
  </si>
  <si>
    <t>Calle 57 No. 8-69 ETAPAIII, local Interior 228;  LOCALES 222/28/30/32/34 CALLE 57 NO. 8B-05</t>
  </si>
  <si>
    <t>Calle 57 No. 8-69 ETAPAIII, local Interior 228</t>
  </si>
  <si>
    <t>Calle 57 No. 8B - 05, Interior 228</t>
  </si>
  <si>
    <t>050C-0901747</t>
  </si>
  <si>
    <t>55 8 17 319</t>
  </si>
  <si>
    <t>AAA0091LTKL</t>
  </si>
  <si>
    <t>Calle 57 No. 8-69 ETAPAIII, local Interior 230;  LOCALES 222/28/30/32/34 CALLE 57 NO. 8B-05</t>
  </si>
  <si>
    <t>Calle 57 No. 8-69 ETAPAIII, local Interior 230</t>
  </si>
  <si>
    <t>Calle 57 No. 8B - 05, Interior 230</t>
  </si>
  <si>
    <t>050C-0901748</t>
  </si>
  <si>
    <t>55 8 17 320</t>
  </si>
  <si>
    <t>AAA0091LTLW</t>
  </si>
  <si>
    <t>Calle 57 No. 8-69 ETAPAIII, local Interior 232;  LOCALES 222/28/30/32/34 CALLE 57 NO. 8B-05</t>
  </si>
  <si>
    <t>Calle 57 No. 8-69 ETAPAIII, local Interior 232</t>
  </si>
  <si>
    <t>Calle 57 No. 8B - 05, Interior 232</t>
  </si>
  <si>
    <t>050C-0901749</t>
  </si>
  <si>
    <t xml:space="preserve">55 8 17 321 </t>
  </si>
  <si>
    <t>AAA0091LTMS</t>
  </si>
  <si>
    <t>Calle 57 No. 8-69 ETAPAIII, local Interior 234;  LOCALES 222/28/30/32/34 CALLE 57 NO. 8B-05</t>
  </si>
  <si>
    <t>Calle 57 No. 8-69 ETAPAIII, local Interior 234</t>
  </si>
  <si>
    <t>Calle 57 No. 8B - 05, Interior 234</t>
  </si>
  <si>
    <t>050C-0901750</t>
  </si>
  <si>
    <t>55 8 17 322</t>
  </si>
  <si>
    <t>AAA0091LTNN</t>
  </si>
  <si>
    <t>Calle 57 No. 8-69 ETAPAIII, local Interior 236;  CALLE 57 NO. 8B-05  LOCALES 236-238-240-242-244-246-250-252</t>
  </si>
  <si>
    <t>CALLE 57 NO. 8B-05  LOCALES 236-238-240-242-244-246-250-252</t>
  </si>
  <si>
    <t>Calle 57 No. 8-69 ETAPAIII, local Interior 236</t>
  </si>
  <si>
    <t>Calle 57 No. 8B - 05, Interior 236</t>
  </si>
  <si>
    <t>050C-0901751</t>
  </si>
  <si>
    <t>55 8 17 323</t>
  </si>
  <si>
    <t>AAA0091LTOE</t>
  </si>
  <si>
    <t>Calle 57 No. 8-69 ETAPAIII, local Interior 238;  CALLE 57 NO. 8B-05  LOCALES 236-238-240-242-244-246-250-252</t>
  </si>
  <si>
    <t>Calle 57 No. 8-69 ETAPAIII, local Interior 238</t>
  </si>
  <si>
    <t>Calle 57 No. 8B - 05, Interior 238</t>
  </si>
  <si>
    <t>050C-0901752</t>
  </si>
  <si>
    <t>55 8 17 324</t>
  </si>
  <si>
    <t>AAA0091LTPP</t>
  </si>
  <si>
    <t>Calle 57 No. 8-69 ETAPAIII, local Interior 240;  CALLE 57 NO. 8B-05  LOCALES 236-238-240-242-244-246-250-252</t>
  </si>
  <si>
    <t>Calle 57 No. 8-69 ETAPAIII, local Interior 240</t>
  </si>
  <si>
    <t>Calle 57 No. 8B - 05, Interior 240</t>
  </si>
  <si>
    <t>050C-0901753</t>
  </si>
  <si>
    <t>55 8 17 325</t>
  </si>
  <si>
    <t>AAA0091LTRU</t>
  </si>
  <si>
    <t>Calle 57 No. 8-69 ETAPAIII, local Interior 242;  CALLE 57 NO. 8B-05  LOCALES 236-238-240-242-244-246-250-252</t>
  </si>
  <si>
    <t>Calle 57 No. 8-69 ETAPAIII, local Interior 242</t>
  </si>
  <si>
    <t>Calle 57 No. 8B - 05, Interior 242</t>
  </si>
  <si>
    <t>050C-0901754</t>
  </si>
  <si>
    <t>55 8 17 326</t>
  </si>
  <si>
    <t>AAA0091LTSK</t>
  </si>
  <si>
    <t>Calle 57 No. 8-69 ETAPAIII, local Interior 244;  CALLE 57 NO. 8B-05  LOCALES 236-238-240-242-244-246-250-252</t>
  </si>
  <si>
    <t>Calle 57 No. 8-69 ETAPAIII, local Interior 244</t>
  </si>
  <si>
    <t>Calle 57 No. 8B - 05, Interior 244</t>
  </si>
  <si>
    <t>050C-0901755</t>
  </si>
  <si>
    <t>55 8 17 327</t>
  </si>
  <si>
    <t>AAA0091LTTO</t>
  </si>
  <si>
    <t>Calle 57 No. 8-69 ETAPAIII, local Interior 246;  CALLE 57 NO. 8B-05  LOCALES 236-238-240-242-244-246-250-252</t>
  </si>
  <si>
    <t>Calle 57 No. 8-69 ETAPAIII, local Interior 246</t>
  </si>
  <si>
    <t>Calle 57 No. 8B - 05, Interior 246</t>
  </si>
  <si>
    <t>050C-0901756</t>
  </si>
  <si>
    <t>55 8 17 328</t>
  </si>
  <si>
    <t>AAA0091LTUZ</t>
  </si>
  <si>
    <t>Calle 57 No. 8-69 ETAPAIII, local Interior 248;  CALLE 57 NO. 8-69 LOCAL 248 PISO 2.</t>
  </si>
  <si>
    <t>CALLE 57 NO. 8-69 LOCAL 248 PISO 2.</t>
  </si>
  <si>
    <t>Calle 57 No. 8-69 ETAPAIII, local Interior 248</t>
  </si>
  <si>
    <t>Calle 57 No. 8B - 05, Interior 248</t>
  </si>
  <si>
    <t>050C-0901757</t>
  </si>
  <si>
    <t>55 8 17 329</t>
  </si>
  <si>
    <t>AAA0091LTWF</t>
  </si>
  <si>
    <t>Calle 57 No. 8-69 ETAPAIII, local Interior 250;  CALLE 57 NO. 8B-05  LOCALES 236-238-240-242-244-246-250-252</t>
  </si>
  <si>
    <t>Calle 57 No. 8-69 ETAPAIII, local Interior 250</t>
  </si>
  <si>
    <t>Calle 57 No. 8B - 05, Interior 250</t>
  </si>
  <si>
    <t>050C-0901758</t>
  </si>
  <si>
    <t>55 8 17 330</t>
  </si>
  <si>
    <t>AAA0091LTXR</t>
  </si>
  <si>
    <t>Calle 57 No. 8-69 ETAPAIII, local Interior 252;  CALLE 57 NO. 8B-05  LOCALES 236-238-240-242-244-246-250-252</t>
  </si>
  <si>
    <t>Calle 57 No. 8-69 ETAPAIII, local Interior 252</t>
  </si>
  <si>
    <t>Calle 57 No. 8B - 05, Interior 252</t>
  </si>
  <si>
    <t>050C-0901759</t>
  </si>
  <si>
    <t>AAA0091LTYX</t>
  </si>
  <si>
    <t>Calle 57 # 8-49 Aparcadero S1 -01   ETAPA I;  Aparcadero Las Palmas 110 parqueaderos</t>
  </si>
  <si>
    <t>APARCADEROS LAS PALMAS 110 PARQUEADEROS</t>
  </si>
  <si>
    <t>Calle 57 # 8-49 Aparcadero S1 -01 ETAPA I</t>
  </si>
  <si>
    <t>Calle 57 No. 8 - 49 aparcadero S1 - PQ 01</t>
  </si>
  <si>
    <t>050C-0468362</t>
  </si>
  <si>
    <t>55 8 17 15</t>
  </si>
  <si>
    <t>AAA0091LEFZ</t>
  </si>
  <si>
    <t>PARQUEADERO</t>
  </si>
  <si>
    <t>Calle 57 # 8-49 Aparcadero S1 -02  ETAPA I;  Aparcadero Las Palmas 110 parqueaderos</t>
  </si>
  <si>
    <t>Calle 57 # 8-49 Aparcadero S1 -02 ETAPA I</t>
  </si>
  <si>
    <t>Calle 57 No. 8 - 49 aparcadero S1 - PQ 02</t>
  </si>
  <si>
    <t>050C-0468363</t>
  </si>
  <si>
    <t>55 8 17 16</t>
  </si>
  <si>
    <t>AAA0091LEHK</t>
  </si>
  <si>
    <t>Calle 57 # 8-49 Aparcadero S1 -03  ETAPA I;  Aparcadero Las Palmas 110 parqueaderos</t>
  </si>
  <si>
    <t>Calle 57 # 8-49 Aparcadero S1 -03 ETAPA I</t>
  </si>
  <si>
    <t>Calle 57 No. 8 - 49 aparcadero S1 - PQ 03</t>
  </si>
  <si>
    <t>050C-0468364</t>
  </si>
  <si>
    <t>AAA0091LEJZ</t>
  </si>
  <si>
    <t>Calle 57 # 8-49 Aparcadero S1 -06  ETAPA I;  Aparcadero Las Palmas 110 parqueaderos</t>
  </si>
  <si>
    <t>Calle 57 # 8-49 Aparcadero S1 -06 ETAPA I</t>
  </si>
  <si>
    <t>Calle 57 No. 8 - 49 aparcadero S1 - PQ 06</t>
  </si>
  <si>
    <t>050C-0468367</t>
  </si>
  <si>
    <t>55 8 17 20</t>
  </si>
  <si>
    <t>AAA0091LEKC</t>
  </si>
  <si>
    <t>Calle 57 # 8-49 Aparcadero S1 -07  ETAPA I;  Aparcadero Las Palmas 110 parqueaderos</t>
  </si>
  <si>
    <t>Calle 57 # 8-49 Aparcadero S1 -07 ETAPA I</t>
  </si>
  <si>
    <t>Calle 57 No. 8 - 49 aparcadero S1 - PQ 07</t>
  </si>
  <si>
    <t>050C-0468368</t>
  </si>
  <si>
    <t>55 8 17 21</t>
  </si>
  <si>
    <t>AAA0091LELF</t>
  </si>
  <si>
    <t>Calle 57 # 8-49 Aparcadero S1 -08  ETAPA I;  Aparcadero Las Palmas 110 parqueaderos</t>
  </si>
  <si>
    <t>Calle 57 # 8-49 Aparcadero S1 -08 ETAPA I</t>
  </si>
  <si>
    <t>Calle 57 No. 8 - 49 aparcadero S1 - PQ 08</t>
  </si>
  <si>
    <t>050C-0468369</t>
  </si>
  <si>
    <t>AAA0091LEMR</t>
  </si>
  <si>
    <t>Calle 57 # 8-49 Aparcadero S1 -09  ETAPA I;  Aparcadero Las Palmas 110 parqueaderos</t>
  </si>
  <si>
    <t>Calle 57 # 8-49 Aparcadero S1 -09 ETAPA I</t>
  </si>
  <si>
    <t>Calle 57 No. 8 - 49 aparcadero S1 - PQ 09</t>
  </si>
  <si>
    <t>050C-0468370</t>
  </si>
  <si>
    <t>55 8 17 23</t>
  </si>
  <si>
    <t>AAA0091LENX</t>
  </si>
  <si>
    <t>Calle 57 # 8-49 Aparcadero S1 -10  ETAPA I;  Aparcadero Las Palmas 110 parqueaderos</t>
  </si>
  <si>
    <t>Calle 57 # 8-49 Aparcadero S1 -10 ETAPA I</t>
  </si>
  <si>
    <t>Calle 57 No. 8 - 49 aparcadero S1 - PQ 10</t>
  </si>
  <si>
    <t>050C-0468371</t>
  </si>
  <si>
    <t>55 8 17 24</t>
  </si>
  <si>
    <t>AAA0091LEOM</t>
  </si>
  <si>
    <t>Calle 57 # 8-49 Aparcadero S1 -11  ETAPA I;  Aparcadero Las Palmas 110 parqueaderos</t>
  </si>
  <si>
    <t>Calle 57 # 8-49 Aparcadero S1 -11 ETAPA I</t>
  </si>
  <si>
    <t>Calle 57 No. 8 - 49 aparcadero S1 - PQ 11</t>
  </si>
  <si>
    <t>050C-0468372</t>
  </si>
  <si>
    <t>AAA0091LEPA</t>
  </si>
  <si>
    <t>Calle 57 # 8-49 Aparcadero S1 -12  ETAPA I;  Aparcadero Las Palmas 110 parqueaderos</t>
  </si>
  <si>
    <t>Calle 57 # 8-49 Aparcadero S1 -12 ETAPA I</t>
  </si>
  <si>
    <t>Calle 57 No. 8 - 49 aparcadero S1 - PQ 12</t>
  </si>
  <si>
    <t>050C-0468373</t>
  </si>
  <si>
    <t>55 8 17 26</t>
  </si>
  <si>
    <t>AAA0091LERJ</t>
  </si>
  <si>
    <t>Calle 57 # 8-49 Aparcadero S1 -13  ETAPA I;  Aparcadero Las Palmas 110 parqueaderos</t>
  </si>
  <si>
    <t>Calle 57 # 8-49 Aparcadero S1 -13 ETAPA I</t>
  </si>
  <si>
    <t>Calle 57 No. 8 - 49 aparcadero S1 - PQ 13</t>
  </si>
  <si>
    <t>050C-0468374</t>
  </si>
  <si>
    <t>55 8 17 27</t>
  </si>
  <si>
    <t>AAA0091LESY</t>
  </si>
  <si>
    <t>Calle 57 # 8-49 Aparcadero S1 -14   ETAPA I;  Aparcadero Las Palmas 110 parqueaderos</t>
  </si>
  <si>
    <t>Calle 57 # 8-49 Aparcadero S1 -14 ETAPA I</t>
  </si>
  <si>
    <t>Calle 57 No. 8 - 49 aparcadero S1 - PQ 14</t>
  </si>
  <si>
    <t>050C-0468375</t>
  </si>
  <si>
    <t>AAA0091LETD</t>
  </si>
  <si>
    <t>Calle 57 # 8-49 Aparcadero S1 -15   ETAPA I;  Aparcadero Las Palmas 110 parqueaderos</t>
  </si>
  <si>
    <t>Calle 57 # 8-49 Aparcadero S1 -15 ETAPA I</t>
  </si>
  <si>
    <t>Calle 57 No. 8 - 49 aparcadero S1 - PQ 15</t>
  </si>
  <si>
    <t>050C-0468376</t>
  </si>
  <si>
    <t>55 8 17 29</t>
  </si>
  <si>
    <t>AAA0091LEUH</t>
  </si>
  <si>
    <t>Calle 57 # 8-49 Aparcadero S1 -34   ETAPA I;  Aparcadero Las Palmas 110 parqueaderos</t>
  </si>
  <si>
    <t>Calle 57 # 8-49 Aparcadero S1 -34 ETAPA I</t>
  </si>
  <si>
    <t>Calle 57 No. 8 - 49 aparcadero S1 - PQ 34</t>
  </si>
  <si>
    <t>050C-0468395</t>
  </si>
  <si>
    <t>AAA0091LFOE</t>
  </si>
  <si>
    <t>Calle 57 # 8-49 Aparcadero S1 -37   ETAPA I;  Aparcadero Las Palmas 110 parqueaderos</t>
  </si>
  <si>
    <t>Calle 57 # 8-49 Aparcadero S1 -37 ETAPA I</t>
  </si>
  <si>
    <t>Calle 57 No. 8 - 49 aparcadero S1 - PQ 37</t>
  </si>
  <si>
    <t>050C-0468398</t>
  </si>
  <si>
    <t>55 8 17 51</t>
  </si>
  <si>
    <t>AAA0091LFSK</t>
  </si>
  <si>
    <t>Calle 57 # 8-49 Aparcadero S1 -38   ETAPA I;  Aparcadero Las Palmas 110 parqueaderos</t>
  </si>
  <si>
    <t>Calle 57 # 8-49 Aparcadero S1 -38 ETAPA I</t>
  </si>
  <si>
    <t>Calle 57 No. 8 - 49 aparcadero S1 - PQ 38</t>
  </si>
  <si>
    <t>050C-0468399</t>
  </si>
  <si>
    <t>55 8 17 94</t>
  </si>
  <si>
    <t>AAA0091LFTO</t>
  </si>
  <si>
    <t>Calle 57 # 8-49 Aparcadero S1 -39   ETAPA I;  Aparcadero Las Palmas 110 parqueaderos</t>
  </si>
  <si>
    <t>Calle 57 # 8-49 Aparcadero S1 -39 ETAPA I</t>
  </si>
  <si>
    <t>Calle 57 No. 8 - 49 aparcadero S1 - PQ 39</t>
  </si>
  <si>
    <t>050C-0468400</t>
  </si>
  <si>
    <t>55 8 17 53</t>
  </si>
  <si>
    <t>AAA0091LFUZ</t>
  </si>
  <si>
    <t>Calle 57 # 8-49 Aparcadero S1 -40   ETAPA I;  Aparcadero Las Palmas 110 parqueaderos</t>
  </si>
  <si>
    <t>Calle 57 # 8-49 Aparcadero S1 -40 ETAPA I</t>
  </si>
  <si>
    <t>Calle 57 No. 8 - 49 aparcadero S1 - PQ 40</t>
  </si>
  <si>
    <t>050C-0468401</t>
  </si>
  <si>
    <t>55 8 17 54</t>
  </si>
  <si>
    <t>AAA0091LFWF</t>
  </si>
  <si>
    <t>Calle 57 # 8-49 Aparcadero S1 -41   ETAPA I;  Aparcadero Las Palmas 110 parqueaderos</t>
  </si>
  <si>
    <t>Calle 57 # 8-49 Aparcadero S1 -41 ETAPA I</t>
  </si>
  <si>
    <t>Calle 57 No. 8 - 49 aparcadero S1 - PQ 41</t>
  </si>
  <si>
    <t>050C-0468402</t>
  </si>
  <si>
    <t>55 8 17 55</t>
  </si>
  <si>
    <t>AAA0091LFXR</t>
  </si>
  <si>
    <t>Calle 57 # 8-49 Aparcadero S1 -42   ETAPA I;  Aparcadero Las Palmas 110 parqueaderos</t>
  </si>
  <si>
    <t>Calle 57 # 8-49 Aparcadero S1 -42 ETAPA I</t>
  </si>
  <si>
    <t>Calle 57 No. 8 - 49 aparcadero S1 - PQ 42</t>
  </si>
  <si>
    <t>050C-0468403</t>
  </si>
  <si>
    <t>55 8 17 56</t>
  </si>
  <si>
    <t>AAA0091LFYX</t>
  </si>
  <si>
    <t>Calle 57 No. 8-49, Aparcadero S1-143/148;  APARCADERO 82,83,84 Y 143/148</t>
  </si>
  <si>
    <t>APARCADERO 82,83,84 Y 143/148</t>
  </si>
  <si>
    <t>Calle 57 No. 8-49, Aparcadero S1-143/148</t>
  </si>
  <si>
    <t>Calle 57 No. 8-49 aparcadero S1 - PQ 43</t>
  </si>
  <si>
    <t>143/148</t>
  </si>
  <si>
    <t>050C-468404</t>
  </si>
  <si>
    <t>55 8 17 57</t>
  </si>
  <si>
    <t>AAA0091LFZM</t>
  </si>
  <si>
    <t>Calle 57 # 8-49 Aparcadero S1 -63   ETAPA I;  Aparcadero Las Palmas 110 parqueaderos</t>
  </si>
  <si>
    <t>Calle 57 # 8-49 Aparcadero S1 -63 ETAPA I</t>
  </si>
  <si>
    <t>Calle 57 No. 8 - 49 aparcadero S1 - PQ 63</t>
  </si>
  <si>
    <t>050C-0468419</t>
  </si>
  <si>
    <t>'8213213400192016</t>
  </si>
  <si>
    <t>AAA0091LHRU</t>
  </si>
  <si>
    <t>Calle 57 # 8-49 Aparcadero S1 -71   ETAPA I;  Aparcadero Las Palmas 110 parqueaderos</t>
  </si>
  <si>
    <t>Calle 57 # 8-49 Aparcadero S1 -71 ETAPA I</t>
  </si>
  <si>
    <t>Calle 57 No. 8 - 49 aparcadero S1 - PQ 71</t>
  </si>
  <si>
    <t>050C-0468427</t>
  </si>
  <si>
    <t>'8213213400192024</t>
  </si>
  <si>
    <t>AAA0091LJAF</t>
  </si>
  <si>
    <t>Calle 57 # 8-49 Aparcadero S1 -79   ETAPA I;  Aparcadero Las Palmas 110 parqueaderos</t>
  </si>
  <si>
    <t>Calle 57 # 8-49 Aparcadero S1 -79 ETAPA I</t>
  </si>
  <si>
    <t>Calle 57 No. 8 - 49 aparcadero S1 - PQ 79</t>
  </si>
  <si>
    <t>050C-0468435</t>
  </si>
  <si>
    <t>55 8 17 88</t>
  </si>
  <si>
    <t>AAA0091LJKL</t>
  </si>
  <si>
    <t>Calle 57 # 8-49 Aparcadero S1 -80   ETAPA I;  Aparcadero Las Palmas 110 parqueaderos</t>
  </si>
  <si>
    <t>Calle 57 # 8-49 Aparcadero S1 -80 ETAPA I</t>
  </si>
  <si>
    <t>Calle 57 No. 8 - 49 aparcadero S1 - PQ 80</t>
  </si>
  <si>
    <t>050C-0468436</t>
  </si>
  <si>
    <t>55 8 17 89</t>
  </si>
  <si>
    <t>AAA0091LJLW</t>
  </si>
  <si>
    <t>Calle 57 # 8-49 Aparcadero S1 -81   ETAPA I;  Aparcadero Las Palmas 110 parqueaderos</t>
  </si>
  <si>
    <t>Calle 57 # 8-49 Aparcadero S1 -81 ETAPA I</t>
  </si>
  <si>
    <t>Calle 57 No. 8 - 49 aparcadero S1 - PQ 81</t>
  </si>
  <si>
    <t>050C-0468437</t>
  </si>
  <si>
    <t>55 8 17 90</t>
  </si>
  <si>
    <t>AAA0091LLWF</t>
  </si>
  <si>
    <t>Calle 57 No. 8-49, Aparcadero S1-82;  APARCADERO 82,83,84 Y 143/148</t>
  </si>
  <si>
    <t>Calle 57 No. 8-49, Aparcadero S1-82</t>
  </si>
  <si>
    <t>Calle 57 No. 8-49 aparcadero S1 - PQ. 82</t>
  </si>
  <si>
    <t>050C-468438</t>
  </si>
  <si>
    <t>55 8 17 91</t>
  </si>
  <si>
    <t>AAA0091LLXR</t>
  </si>
  <si>
    <t>Calle 57 No. 8-49, Aparcadero S1-83;  APARCADERO 82,83,84 Y 143/148</t>
  </si>
  <si>
    <t>Calle 57 No. 8-49, Aparcadero S1-83</t>
  </si>
  <si>
    <t>Calle 57 No. 8-49 aparcadero S1 - PQ 83</t>
  </si>
  <si>
    <t>050C-468439</t>
  </si>
  <si>
    <t>55 8 17 92</t>
  </si>
  <si>
    <t>AAA0091LLYX</t>
  </si>
  <si>
    <t>Calle 57 No. 8-49, Aparcadero S1-84;  APARCADERO 82,83,84 Y 143/148</t>
  </si>
  <si>
    <t>Calle 57 No. 8-49, Aparcadero S1-84</t>
  </si>
  <si>
    <t>Calle 57 No. 8-49 aparcadero S1 - PQ 84</t>
  </si>
  <si>
    <t>050C-468440</t>
  </si>
  <si>
    <t>55 8 17 93</t>
  </si>
  <si>
    <t>AAA0091LLZM</t>
  </si>
  <si>
    <t>Calle 57 # 8-49 Aparcadero S2 -01   ETAPA I;  Aparcadero Las Palmas 110 parqueaderos</t>
  </si>
  <si>
    <t>Calle 57 # 8-49 Aparcadero S2 -01 ETAPA I</t>
  </si>
  <si>
    <t>Calle 57 No. 8 - 49 aparcadero S2 - PQ 01</t>
  </si>
  <si>
    <t>050C-0468441</t>
  </si>
  <si>
    <t>AAA0091LMAW</t>
  </si>
  <si>
    <t>Calle 57 # 8-49 Aparcadero S2 -02   ETAPA I;  Aparcadero Las Palmas 110 parqueaderos</t>
  </si>
  <si>
    <t>Calle 57 # 8-49 Aparcadero S2 -02 ETAPA I</t>
  </si>
  <si>
    <t>Calle 57 No. 8 - 49 aparcadero S2 - PQ 02</t>
  </si>
  <si>
    <t>050C-0468442</t>
  </si>
  <si>
    <t>55 8 17 95</t>
  </si>
  <si>
    <t>AAA0091LMBS</t>
  </si>
  <si>
    <t>Calle 57 # 8-49 Aparcadero S2 -03   ETAPA I;  Aparcadero Las Palmas 110 parqueaderos</t>
  </si>
  <si>
    <t>Calle 57 # 8-49 Aparcadero S2 -03 ETAPA I</t>
  </si>
  <si>
    <t>Calle 57 No. 8 - 49 aparcadero S2 - PQ 03</t>
  </si>
  <si>
    <t>050C-0468443</t>
  </si>
  <si>
    <t>55 8 17 96</t>
  </si>
  <si>
    <t>AAA0091LMNC</t>
  </si>
  <si>
    <t>Calle 57 # 8-49 Aparcadero S2 -04   ETAPA I;  Aparcadero Las Palmas 110 parqueaderos</t>
  </si>
  <si>
    <t>Calle 57 # 8-49 Aparcadero S2 -04 ETAPA I</t>
  </si>
  <si>
    <t>Calle 57 No. 8 - 49 aparcadero S2 - PQ 04</t>
  </si>
  <si>
    <t>050C-0468444</t>
  </si>
  <si>
    <t>55 8 17 97</t>
  </si>
  <si>
    <t>AAA0091LMDE</t>
  </si>
  <si>
    <t>Calle 57 # 8-49 Aparcadero S2 -05   ETAPA I;  Aparcadero Las Palmas 110 parqueaderos</t>
  </si>
  <si>
    <t>Calle 57 # 8-49 Aparcadero S2 -05 ETAPA I</t>
  </si>
  <si>
    <t>Calle 57 No. 8 - 49 aparcadero S2 - PQ 05</t>
  </si>
  <si>
    <t>050C-0468445</t>
  </si>
  <si>
    <t>55 8 17 98</t>
  </si>
  <si>
    <t>AAA0091LMEP</t>
  </si>
  <si>
    <t>Calle 57 # 8-49 Aparcadero S2 -06   ETAPA I;  Aparcadero Las Palmas 110 parqueaderos</t>
  </si>
  <si>
    <t>Calle 57 # 8-49 Aparcadero S2 -06 ETAPA I</t>
  </si>
  <si>
    <t>Calle 57 No. 8 - 49 aparcadero S2 - PQ 06</t>
  </si>
  <si>
    <t>050C-0468446</t>
  </si>
  <si>
    <t>55 8 17 99</t>
  </si>
  <si>
    <t>AAA0091LMFZ</t>
  </si>
  <si>
    <t>Calle 57 # 8-49 Aparcadero S2 -07   ETAPA I;  Aparcadero Las Palmas 110 parqueaderos</t>
  </si>
  <si>
    <t>Calle 57 # 8-49 Aparcadero S2 -07 ETAPA I</t>
  </si>
  <si>
    <t>Calle 57 No. 8 - 49 aparcadero S2 - PQ 07</t>
  </si>
  <si>
    <t>050C-0468447</t>
  </si>
  <si>
    <t>55 8 17 100</t>
  </si>
  <si>
    <t>AAA0091LMHK</t>
  </si>
  <si>
    <t>Calle 57 # 8-49 Aparcadero S2 -08   ETAPA I;  Aparcadero Las Palmas 110 parqueaderos</t>
  </si>
  <si>
    <t>Calle 57 # 8-49 Aparcadero S2 -08 ETAPA I</t>
  </si>
  <si>
    <t>Calle 57 No. 8 - 49 aparcadero S2 - PQ 08</t>
  </si>
  <si>
    <t>050C-0468448</t>
  </si>
  <si>
    <t>55 8 17 101</t>
  </si>
  <si>
    <t>AAA0091LMJZ</t>
  </si>
  <si>
    <t>Calle 57 # 8-49 Aparcadero S2 -09   ETAPA I;  Aparcadero Las Palmas 110 parqueaderos</t>
  </si>
  <si>
    <t>Calle 57 # 8-49 Aparcadero S2 -09 ETAPA I</t>
  </si>
  <si>
    <t>Calle 57 No. 8 - 49 aparcadero S2 - PQ 09</t>
  </si>
  <si>
    <t>050C-0468449</t>
  </si>
  <si>
    <t>55 8 17 102</t>
  </si>
  <si>
    <t>AAA0091LMKC</t>
  </si>
  <si>
    <t>Calle 57 # 8-49 Aparcadero S2 -10   ETAPA I;  Aparcadero Las Palmas 110 parqueaderos</t>
  </si>
  <si>
    <t>Calle 57 # 8-49 Aparcadero S2 -10 ETAPA I</t>
  </si>
  <si>
    <t>Calle 57 No. 8 - 49 aparcadero S2 - PQ 10</t>
  </si>
  <si>
    <t>050C-0468450</t>
  </si>
  <si>
    <t>55 8 17 103</t>
  </si>
  <si>
    <t>AAA0091LMLF</t>
  </si>
  <si>
    <t>Calle 57 # 8-49 Aparcadero S2 -11   ETAPA I;  Aparcadero Las Palmas 110 parqueaderos</t>
  </si>
  <si>
    <t>Calle 57 # 8-49 Aparcadero S2 -11 ETAPA I</t>
  </si>
  <si>
    <t>Calle 57 No. 8 - 49 aparcadero S2 - PQ 11</t>
  </si>
  <si>
    <t>050C-0468451</t>
  </si>
  <si>
    <t>55 8 17 104</t>
  </si>
  <si>
    <t>AAA0091LMMR</t>
  </si>
  <si>
    <t>Calle 57 # 8-49 Aparcadero S2 -12   ETAPA I;  Aparcadero Las Palmas 110 parqueaderos</t>
  </si>
  <si>
    <t>Calle 57 # 8-49 Aparcadero S2 -12 ETAPA I</t>
  </si>
  <si>
    <t>Calle 57 No. 8 - 49 aparcadero S2 - PQ 12</t>
  </si>
  <si>
    <t>050C-0468452</t>
  </si>
  <si>
    <t>55 8 17 105</t>
  </si>
  <si>
    <t>AAA0091LMNX</t>
  </si>
  <si>
    <t>Calle 57 # 8-49 Aparcadero S2 -13   ETAPA I;  Aparcadero Las Palmas 110 parqueaderos</t>
  </si>
  <si>
    <t>Calle 57 # 8-49 Aparcadero S2 -13 ETAPA I</t>
  </si>
  <si>
    <t>Calle 57 No. 8 - 49 aparcadero S2 - PQ 13</t>
  </si>
  <si>
    <t>050C-0468453</t>
  </si>
  <si>
    <t>55 8 17 106</t>
  </si>
  <si>
    <t>AAA0091LMOM</t>
  </si>
  <si>
    <t>Calle 57 # 8-49 Aparcadero S2 -14   ETAPA I;  Aparcadero Las Palmas 110 parqueaderos</t>
  </si>
  <si>
    <t>Calle 57 # 8-49 Aparcadero S2 -14 ETAPA I</t>
  </si>
  <si>
    <t>Calle 57 No. 8 - 49 aparcadero S2 - PQ 14</t>
  </si>
  <si>
    <t>050C-0468454</t>
  </si>
  <si>
    <t>55 8 17 107</t>
  </si>
  <si>
    <t>AAA0091LMPA</t>
  </si>
  <si>
    <t>Calle 57 # 8-49 Aparcadero S2 -15   ETAPA I;  Aparcadero Las Palmas 110 parqueaderos</t>
  </si>
  <si>
    <t>Calle 57 # 8-49 Aparcadero S2 -15 ETAPA I</t>
  </si>
  <si>
    <t>Calle 57 No. 8 - 49 aparcadero S2 - PQ 15</t>
  </si>
  <si>
    <t>050C-0468455</t>
  </si>
  <si>
    <t>55 8 17 108</t>
  </si>
  <si>
    <t>AAA0091LMRJ</t>
  </si>
  <si>
    <t>Calle 57 # 8-49 Aparcadero S2 -16   ETAPA I;  Aparcadero Las Palmas 110 parqueaderos</t>
  </si>
  <si>
    <t>Calle 57 # 8-49 Aparcadero S2 -16 ETAPA I</t>
  </si>
  <si>
    <t>Calle 57 No. 8 - 49 aparcadero S2 - PQ 16</t>
  </si>
  <si>
    <t>050C-0468456</t>
  </si>
  <si>
    <t>55 8 17 109</t>
  </si>
  <si>
    <t>AAA0091LMSY</t>
  </si>
  <si>
    <t>Calle 57 # 8-49 Aparcadero S2 -17   ETAPA I;  Aparcadero Las Palmas 110 parqueaderos</t>
  </si>
  <si>
    <t>Calle 57 # 8-49 Aparcadero S2 -17 ETAPA I</t>
  </si>
  <si>
    <t>Calle 57 No. 8 - 49 aparcadero S2 - PQ 17</t>
  </si>
  <si>
    <t>050C-0468457</t>
  </si>
  <si>
    <t>55 8 17 110</t>
  </si>
  <si>
    <t>AAA0091LMTD</t>
  </si>
  <si>
    <t>Calle 57 # 8-49 Aparcadero S2 -18   ETAPA I;  Aparcadero Las Palmas 110 parqueaderos</t>
  </si>
  <si>
    <t>Calle 57 # 8-49 Aparcadero S2 -18 ETAPA I</t>
  </si>
  <si>
    <t>Calle 57 No. 8 - 49 aparcadero S2 - PQ 18</t>
  </si>
  <si>
    <t>050C-0468458</t>
  </si>
  <si>
    <t>55 8 17 111</t>
  </si>
  <si>
    <t>AAA0091LMUH</t>
  </si>
  <si>
    <t>Calle 57 # 8-49 Aparcadero S2 -19   ETAPA I;  Aparcadero Las Palmas 110 parqueaderos</t>
  </si>
  <si>
    <t>Calle 57 # 8-49 Aparcadero S2 -19 ETAPA I</t>
  </si>
  <si>
    <t>Calle 57 No. 8 - 49 aparcadero S2 - PQ 19</t>
  </si>
  <si>
    <t>050C-0468459</t>
  </si>
  <si>
    <t>55 8 17 112</t>
  </si>
  <si>
    <t>AAA0091LMWW</t>
  </si>
  <si>
    <t>Calle 57 # 8-49 Aparcadero S2 -20   ETAPA I;  Aparcadero Las Palmas 110 parqueaderos</t>
  </si>
  <si>
    <t>Calle 57 # 8-49 Aparcadero S2 -20 ETAPA I</t>
  </si>
  <si>
    <t>Calle 57 No. 8 - 49 aparcadero S2 - PQ 20</t>
  </si>
  <si>
    <t>050C-0468460</t>
  </si>
  <si>
    <t>55 8 17 113</t>
  </si>
  <si>
    <t>AAA0091LMXS</t>
  </si>
  <si>
    <t>Calle 57 # 8-49 Aparcadero S2 -21   ETAPA I;  Aparcadero Las Palmas 110 parqueaderos</t>
  </si>
  <si>
    <t>Calle 57 # 8-49 Aparcadero S2 -21 ETAPA I</t>
  </si>
  <si>
    <t>Calle 57 No. 8 - 49 aparcadero S2 - PQ 21</t>
  </si>
  <si>
    <t>050C-0468461</t>
  </si>
  <si>
    <t>55 8 17 114</t>
  </si>
  <si>
    <t>AAA0091LMYN</t>
  </si>
  <si>
    <t>Calle 57 # 8-49 Aparcadero S2 -22   ETAPA I;  Aparcadero Las Palmas 110 parqueaderos</t>
  </si>
  <si>
    <t>Calle 57 # 8-49 Aparcadero S2 -22 ETAPA I</t>
  </si>
  <si>
    <t>Calle 57 No. 8 - 49 aparcadero S2 - PQ 22</t>
  </si>
  <si>
    <t>050C-0468462</t>
  </si>
  <si>
    <t>55 8 17 115</t>
  </si>
  <si>
    <t>AAA0091LMZE</t>
  </si>
  <si>
    <t>Calle 57 # 8-49 Aparcadero S2 -37   ETAPA I;  Aparcadero Las Palmas 110 parqueaderos</t>
  </si>
  <si>
    <t>Calle 57 # 8-49 Aparcadero S2 -37 ETAPA I</t>
  </si>
  <si>
    <t>Calle 57 No. 8 - 49 aparcadero S2 - PQ 37</t>
  </si>
  <si>
    <t>050C-0468477</t>
  </si>
  <si>
    <t>55 8 17 130</t>
  </si>
  <si>
    <t>AAA0091LNRU</t>
  </si>
  <si>
    <t>Calle 57 # 8-49 Aparcadero S2 -38   ETAPA I;  Aparcadero Las Palmas 110 parqueaderos</t>
  </si>
  <si>
    <t>Calle 57 # 8-49 Aparcadero S2 -38 ETAPA I</t>
  </si>
  <si>
    <t>Calle 57 No. 8 - 49 aparcadero S2 - PQ 38</t>
  </si>
  <si>
    <t>050C-0468478</t>
  </si>
  <si>
    <t>55 8 17 131</t>
  </si>
  <si>
    <t>AAA0091LNSK</t>
  </si>
  <si>
    <t>Calle 57 # 8-49 Aparcadero S2 -39   ETAPA I;  Aparcadero Las Palmas 110 parqueaderos</t>
  </si>
  <si>
    <t>Calle 57 # 8-49 Aparcadero S2 -39 ETAPA I</t>
  </si>
  <si>
    <t>Calle 57 No. 8 - 49 aparcadero S2 - PQ 39</t>
  </si>
  <si>
    <t>050C-0468479</t>
  </si>
  <si>
    <t>55 8 17 132</t>
  </si>
  <si>
    <t>AAA0091LNTO</t>
  </si>
  <si>
    <t>Calle 57 # 8-49 Aparcadero S2 -40   ETAPA I;  Aparcadero Las Palmas 110 parqueaderos</t>
  </si>
  <si>
    <t>Calle 57 # 8-49 Aparcadero S2 -40 ETAPA I</t>
  </si>
  <si>
    <t>Calle 57 No. 8 - 49 aparcadero S2 - PQ 40</t>
  </si>
  <si>
    <t>050C-0468480</t>
  </si>
  <si>
    <t>55 8 17 133</t>
  </si>
  <si>
    <t>AAA0091LNUZ</t>
  </si>
  <si>
    <t>Calle 57 # 8-49 Aparcadero S2 -41   ETAPA I;  Aparcadero Las Palmas 110 parqueaderos</t>
  </si>
  <si>
    <t>Calle 57 # 8-49 Aparcadero S2 -41 ETAPA I</t>
  </si>
  <si>
    <t>Calle 57 No. 8 - 49 aparcadero S2 - PQ 41</t>
  </si>
  <si>
    <t>050C-0468481</t>
  </si>
  <si>
    <t>55 8 17 134</t>
  </si>
  <si>
    <t>AAA0091LNWF</t>
  </si>
  <si>
    <t>Calle 57 # 8-49 Aparcadero S2 -42   ETAPA I;  Aparcadero Las Palmas 110 parqueaderos</t>
  </si>
  <si>
    <t>Calle 57 # 8-49 Aparcadero S2 -42 ETAPA I</t>
  </si>
  <si>
    <t>Calle 57 No. 8 - 49 aparcadero S2 - PQ 42</t>
  </si>
  <si>
    <t>050C-0468482</t>
  </si>
  <si>
    <t>55 8 17 135</t>
  </si>
  <si>
    <t>AAA0091LNXR</t>
  </si>
  <si>
    <t>Calle 57 # 8-49 Aparcadero S2 -43   ETAPA I;  Aparcadero Las Palmas 110 parqueaderos</t>
  </si>
  <si>
    <t>Calle 57 # 8-49 Aparcadero S2 -43 ETAPA I</t>
  </si>
  <si>
    <t>Calle 57 No. 8 - 49 aparcadero S2 - PQ 43</t>
  </si>
  <si>
    <t>050C-0468483</t>
  </si>
  <si>
    <t>55 8 17 136</t>
  </si>
  <si>
    <t>AAA0091LNYX</t>
  </si>
  <si>
    <t>Calle 57 # 8-49 Aparcadero S2 -44   ETAPA I;  Aparcadero Las Palmas 110 parqueaderos</t>
  </si>
  <si>
    <t>Calle 57 # 8-49 Aparcadero S2 -44 ETAPA I</t>
  </si>
  <si>
    <t>Calle 57 No. 8 - 49 aparcadero S2 - PQ 44</t>
  </si>
  <si>
    <t>050C-0468484</t>
  </si>
  <si>
    <t>55 8 17 137</t>
  </si>
  <si>
    <t>AAA0091LNZM</t>
  </si>
  <si>
    <t>Calle 57 # 8-49 Aparcadero S2 -45   ETAPA I;  Aparcadero Las Palmas 110 parqueaderos</t>
  </si>
  <si>
    <t>Calle 57 # 8-49 Aparcadero S2 -45 ETAPA I</t>
  </si>
  <si>
    <t>Calle 57 No. 8 - 49 aparcadero S2 - PQ 45</t>
  </si>
  <si>
    <t>050C-0468485</t>
  </si>
  <si>
    <t>55 8 17 138</t>
  </si>
  <si>
    <t>AAA0091LOAW</t>
  </si>
  <si>
    <t>Calle 57 # 8-49 Aparcadero S2 -46   ETAPA I;  Aparcadero Las Palmas 110 parqueaderos</t>
  </si>
  <si>
    <t>Calle 57 # 8-49 Aparcadero S2 -46 ETAPA I</t>
  </si>
  <si>
    <t>Calle 57 No. 8 - 49 aparcadero S2 - PQ 46</t>
  </si>
  <si>
    <t>050C-0468486</t>
  </si>
  <si>
    <t>55 8 17 139</t>
  </si>
  <si>
    <t>AAA0091LOBS</t>
  </si>
  <si>
    <t>Calle 57 # 8-49 Aparcadero S2 -47   ETAPA I;  Aparcadero Las Palmas 110 parqueaderos</t>
  </si>
  <si>
    <t>Calle 57 # 8-49 Aparcadero S2 -47 ETAPA I</t>
  </si>
  <si>
    <t>Calle 57 No. 8 - 49 aparcadero S2 - PQ 47</t>
  </si>
  <si>
    <t>050C-0468487</t>
  </si>
  <si>
    <t>55 8 17 140</t>
  </si>
  <si>
    <t>AAA0091LOCN</t>
  </si>
  <si>
    <t>Calle 57 # 8-49 Aparcadero S2 -48   ETAPA I;  Aparcadero Las Palmas 110 parqueaderos</t>
  </si>
  <si>
    <t>Calle 57 # 8-49 Aparcadero S2 -48 ETAPA I</t>
  </si>
  <si>
    <t>Calle 57 No. 8 - 49 aparcadero S2 - PQ 48</t>
  </si>
  <si>
    <t>050C-0468488</t>
  </si>
  <si>
    <t>55 8 17 141</t>
  </si>
  <si>
    <t>AAA0091LODE</t>
  </si>
  <si>
    <t>Calle 57 # 8-49 Aparcadero S2 -49   ETAPA I;  Aparcadero Las Palmas 110 parqueaderos</t>
  </si>
  <si>
    <t>Calle 57 # 8-49 Aparcadero S2 -49 ETAPA I</t>
  </si>
  <si>
    <t>Calle 57 No. 8 - 49 aparcadero S2 - PQ 49</t>
  </si>
  <si>
    <t>050C-0468489</t>
  </si>
  <si>
    <t>55 8 17 142</t>
  </si>
  <si>
    <t>AAA0091LOEP</t>
  </si>
  <si>
    <t>Calle 57 # 8-49 Aparcadero S2 -50   ETAPA I;  Aparcadero Las Palmas 110 parqueaderos</t>
  </si>
  <si>
    <t>Calle 57 # 8-49 Aparcadero S2 -50 ETAPA I</t>
  </si>
  <si>
    <t>Calle 57 No. 8 - 49 aparcadero S2 - PQ 50</t>
  </si>
  <si>
    <t>050C-0468490</t>
  </si>
  <si>
    <t>55 8 17 143</t>
  </si>
  <si>
    <t>AAA0091LOFZ</t>
  </si>
  <si>
    <t>Calle 57 # 8-49 Aparcadero S2 -51   ETAPA I;  Aparcadero Las Palmas 110 parqueaderos</t>
  </si>
  <si>
    <t>Calle 57 # 8-49 Aparcadero S2 -51 ETAPA I</t>
  </si>
  <si>
    <t>Calle 57 No. 8 - 49 aparcadero S2 - PQ 51</t>
  </si>
  <si>
    <t>050C-0468491</t>
  </si>
  <si>
    <t>55 8 17 144</t>
  </si>
  <si>
    <t>AAA0091LOHK</t>
  </si>
  <si>
    <t>Calle 57 # 8-49 Aparcadero S2 -52   ETAPA I;  Aparcadero Las Palmas 110 parqueaderos</t>
  </si>
  <si>
    <t>Calle 57 # 8-49 Aparcadero S2 -52 ETAPA I</t>
  </si>
  <si>
    <t>Calle 57 No. 8 - 49 aparcadero S2 - PQ 52</t>
  </si>
  <si>
    <t>050C-0468492</t>
  </si>
  <si>
    <t>55 8 17 145</t>
  </si>
  <si>
    <t>AAA0091LOJZ</t>
  </si>
  <si>
    <t>Calle 57 # 8-49 Aparcadero S2 -53   ETAPA I;  Aparcadero Las Palmas 110 parqueaderos</t>
  </si>
  <si>
    <t>Calle 57 # 8-49 Aparcadero S2 -53 ETAPA I</t>
  </si>
  <si>
    <t>Calle 57 No. 8 - 49 aparcadero S2 - PQ 53</t>
  </si>
  <si>
    <t>050C-0468493</t>
  </si>
  <si>
    <t>55 8 17 146</t>
  </si>
  <si>
    <t>AAA0091LOKC</t>
  </si>
  <si>
    <t>Calle 57 # 8-49 Aparcadero S2 -54   ETAPA I;  Aparcadero Las Palmas 110 parqueaderos</t>
  </si>
  <si>
    <t>Calle 57 # 8-49 Aparcadero S2 -54 ETAPA I</t>
  </si>
  <si>
    <t>Calle 57 No. 8 - 49 aparcadero S2 - PQ 54</t>
  </si>
  <si>
    <t>050C-0468494</t>
  </si>
  <si>
    <t>55 8 17 147</t>
  </si>
  <si>
    <t>AAA0091LOLF</t>
  </si>
  <si>
    <t>Calle 57 # 8-49 Aparcadero S2 -55   ETAPA I;  Aparcadero Las Palmas 110 parqueaderos</t>
  </si>
  <si>
    <t>Calle 57 # 8-49 Aparcadero S2 -55 ETAPA I</t>
  </si>
  <si>
    <t>Calle 57 No. 8 - 49 aparcadero S2 - PQ 55</t>
  </si>
  <si>
    <t>050C-0468495</t>
  </si>
  <si>
    <t>55 8 17 148</t>
  </si>
  <si>
    <t>AAA0091LOMR</t>
  </si>
  <si>
    <t>Calle 57 # 8-49 Aparcadero S2 -56   ETAPA I;  Aparcadero Las Palmas 110 parqueaderos</t>
  </si>
  <si>
    <t>Calle 57 # 8-49 Aparcadero S2 -56 ETAPA I</t>
  </si>
  <si>
    <t>Calle 57 No. 8 - 49 aparcadero S2 - PQ 56</t>
  </si>
  <si>
    <t>050C-0468496</t>
  </si>
  <si>
    <t>55 8 17 149</t>
  </si>
  <si>
    <t>AAA0091LONX</t>
  </si>
  <si>
    <t>Calle 57 # 8-49 Aparcadero S2 -57   ETAPA I;  Aparcadero Las Palmas 110 parqueaderos</t>
  </si>
  <si>
    <t>Calle 57 # 8-49 Aparcadero S2 -57 ETAPA I</t>
  </si>
  <si>
    <t>Calle 57 No. 8 - 49 aparcadero S2 - PQ 57</t>
  </si>
  <si>
    <t>050C-0468497</t>
  </si>
  <si>
    <t>55 8 17 150</t>
  </si>
  <si>
    <t>AAA0091LOOM</t>
  </si>
  <si>
    <t>Calle 57 # 8-49 Aparcadero S2 -58   ETAPA I;  Aparcadero Las Palmas 110 parqueaderos</t>
  </si>
  <si>
    <t>Calle 57 # 8-49 Aparcadero S2 -58 ETAPA I</t>
  </si>
  <si>
    <t>Calle 57 No. 8 - 49 aparcadero S2 - PQ 58</t>
  </si>
  <si>
    <t>050C-0468498</t>
  </si>
  <si>
    <t>55 8 17 151</t>
  </si>
  <si>
    <t>AAA0091LOPA</t>
  </si>
  <si>
    <t>Calle 57 # 8-49 Aparcadero S2 -59   ETAPA I;  Aparcadero Las Palmas 110 parqueaderos</t>
  </si>
  <si>
    <t>Calle 57 # 8-49 Aparcadero S2 -59 ETAPA I</t>
  </si>
  <si>
    <t>Calle 57 No. 8 - 49 aparcadero S2 - PQ 59</t>
  </si>
  <si>
    <t>050C-0468499</t>
  </si>
  <si>
    <t>55 8 17 152</t>
  </si>
  <si>
    <t>AAA0091LORJ</t>
  </si>
  <si>
    <t>Calle 57 # 8-49 Aparcadero S2 -60   ETAPA I;  Aparcadero Las Palmas 110 parqueaderos</t>
  </si>
  <si>
    <t>Calle 57 # 8-49 Aparcadero S2 -60 ETAPA I</t>
  </si>
  <si>
    <t>Calle 57 No. 8 - 49 aparcadero S2 - PQ 60</t>
  </si>
  <si>
    <t>050C-0468500</t>
  </si>
  <si>
    <t>55 8 17 153</t>
  </si>
  <si>
    <t>AAA0091LOSY</t>
  </si>
  <si>
    <t>Calle 57 # 8-49 Aparcadero S2 -61   ETAPA I;  Aparcadero Las Palmas 110 parqueaderos</t>
  </si>
  <si>
    <t>Calle 57 # 8-49 Aparcadero S2 -61 ETAPA I</t>
  </si>
  <si>
    <t>Calle 57 No. 8 - 49 aparcadero S2 - PQ 61</t>
  </si>
  <si>
    <t>050C-0468501</t>
  </si>
  <si>
    <t>55 8 17 154</t>
  </si>
  <si>
    <t>AAA0091LOTD</t>
  </si>
  <si>
    <t>Calle 57 # 8-49 Aparcadero S2 -62   ETAPA I;  Aparcadero Las Palmas 110 parqueaderos</t>
  </si>
  <si>
    <t>Calle 57 # 8-49 Aparcadero S2 -62 ETAPA I</t>
  </si>
  <si>
    <t>Calle 57 No. 8 - 49 aparcadero S2 - PQ 62</t>
  </si>
  <si>
    <t>050C-0468502</t>
  </si>
  <si>
    <t>55 8 17 155</t>
  </si>
  <si>
    <t>AAA0091LOUH</t>
  </si>
  <si>
    <t>Calle 57 # 8-49 Aparcadero S2 -63   ETAPA I;  Aparcadero Las Palmas 110 parqueaderos</t>
  </si>
  <si>
    <t>Calle 57 # 8-49 Aparcadero S2 -63 ETAPA I</t>
  </si>
  <si>
    <t>Calle 57 No. 8 - 49 aparcadero S2 - PQ 63</t>
  </si>
  <si>
    <t>050C-0468503</t>
  </si>
  <si>
    <t>55 8 17 156</t>
  </si>
  <si>
    <t>AAA0091LOWW</t>
  </si>
  <si>
    <t>Calle 57 # 8-49 Aparcadero S2 -64   ETAPA I;  Aparcadero Las Palmas 110 parqueaderos</t>
  </si>
  <si>
    <t>Calle 57 # 8-49 Aparcadero S2 -64 ETAPA I</t>
  </si>
  <si>
    <t>Calle 57 No. 8 - 49 aparcadero S2 - PQ 64</t>
  </si>
  <si>
    <t>050C-0468504</t>
  </si>
  <si>
    <t>55 8 17 157</t>
  </si>
  <si>
    <t>AAA0091LOXS</t>
  </si>
  <si>
    <t>Calle 57 # 8-49 Aparcadero S2 -65   ETAPA I;  Aparcadero Las Palmas 110 parqueaderos</t>
  </si>
  <si>
    <t>Calle 57 # 8-49 Aparcadero S2 -65 ETAPA I</t>
  </si>
  <si>
    <t>Calle 57 No. 8 - 49 aparcadero S2 - PQ 65</t>
  </si>
  <si>
    <t>050C-0468505</t>
  </si>
  <si>
    <t>55 8 17 158</t>
  </si>
  <si>
    <t>AAA0091LOYN</t>
  </si>
  <si>
    <t>Calle 57 # 8-49 Aparcadero S2 -66   ETAPA I;  Aparcadero Las Palmas 110 parqueaderos</t>
  </si>
  <si>
    <t>Calle 57 # 8-49 Aparcadero S2 -66 ETAPA I</t>
  </si>
  <si>
    <t>Calle 57 No. 8 - 49 aparcadero S2 - PQ 66</t>
  </si>
  <si>
    <t>050C-0468506</t>
  </si>
  <si>
    <t>55 8 17 159</t>
  </si>
  <si>
    <t>AAA0091LOZE</t>
  </si>
  <si>
    <t>Calle 57 # 8-49 Aparcadero S2 -67   ETAPA I;  Aparcadero Las Palmas 110 parqueaderos</t>
  </si>
  <si>
    <t>Calle 57 # 8-49 Aparcadero S2 -67 ETAPA I</t>
  </si>
  <si>
    <t>Calle 57 No. 8 - 49 aparcadero S2 - PQ 67</t>
  </si>
  <si>
    <t>050C-0468507</t>
  </si>
  <si>
    <t>55 8 17 160</t>
  </si>
  <si>
    <t>AAA0091LPAF</t>
  </si>
  <si>
    <t>Calle 57 # 8-49 Aparcadero S2 -68   ETAPA I;  Aparcadero Las Palmas 110 parqueaderos</t>
  </si>
  <si>
    <t>Calle 57 # 8-49 Aparcadero S2 -68 ETAPA I</t>
  </si>
  <si>
    <t>Calle 57 No. 8 - 49 aparcadero S2 - PQ 68</t>
  </si>
  <si>
    <t>050C-0468508</t>
  </si>
  <si>
    <t>55 8 17 161</t>
  </si>
  <si>
    <t>AAA0091LPBR</t>
  </si>
  <si>
    <t>Calle 57 # 8-49 Aparcadero S2 -69   ETAPA I;  Aparcadero Las Palmas 110 parqueaderos</t>
  </si>
  <si>
    <t>Calle 57 # 8-49 Aparcadero S2 -69 ETAPA I</t>
  </si>
  <si>
    <t>Calle 57 No. 8 - 49 aparcadero S2 - PQ 69</t>
  </si>
  <si>
    <t>050C-0468509</t>
  </si>
  <si>
    <t>55 8 17 162</t>
  </si>
  <si>
    <t>AAA0091LPCX</t>
  </si>
  <si>
    <t>Calle 57 # 8-49 Aparcadero S2 -70   ETAPA I;  Aparcadero Las Palmas 110 parqueaderos</t>
  </si>
  <si>
    <t>Calle 57 # 8-49 Aparcadero S2 -70 ETAPA I</t>
  </si>
  <si>
    <t>Calle 57 No. 8 - 49 aparcadero S2 - PQ 70</t>
  </si>
  <si>
    <t>050C-0468510</t>
  </si>
  <si>
    <t>55 8 17 163</t>
  </si>
  <si>
    <t>AAA0091LPDM</t>
  </si>
  <si>
    <t>Calle 57 # 8-49 Aparcadero S2 -71   ETAPA I;  Aparcadero Las Palmas 110 parqueaderos</t>
  </si>
  <si>
    <t>Calle 57 # 8-49 Aparcadero S2 -71 ETAPA I</t>
  </si>
  <si>
    <t>Calle 57 No. 8 - 49 aparcadero S2 - PQ 71</t>
  </si>
  <si>
    <t>050C-0468511</t>
  </si>
  <si>
    <t>55 8 17 164</t>
  </si>
  <si>
    <t>AAA0091LPEA</t>
  </si>
  <si>
    <t>Calle 57 # 8-49 Aparcadero S2 -72   ETAPA I;  Aparcadero Las Palmas 110 parqueaderos</t>
  </si>
  <si>
    <t>Calle 57 # 8-49 Aparcadero S2 -72 ETAPA I</t>
  </si>
  <si>
    <t>Calle 57 No. 8 - 49 aparcadero S2 - PQ 72</t>
  </si>
  <si>
    <t>050C-0468512</t>
  </si>
  <si>
    <t>55 8 17 165</t>
  </si>
  <si>
    <t>AAA0091LPFT</t>
  </si>
  <si>
    <t>Calle 57 # 8-49 Aparcadero S2 -73   ETAPA I;  Aparcadero Las Palmas 110 parqueaderos</t>
  </si>
  <si>
    <t>Calle 57 # 8-49 Aparcadero S2 -73 ETAPA I</t>
  </si>
  <si>
    <t>Calle 57 No. 8 - 49 aparcadero S2 - PQ 73</t>
  </si>
  <si>
    <t>050C-0468513</t>
  </si>
  <si>
    <t>55 8 17 166</t>
  </si>
  <si>
    <t>AAA0091LPHY</t>
  </si>
  <si>
    <t>Calle 57 # 8-49 Aparcadero S2 -74   ETAPA I;  Aparcadero Las Palmas 110 parqueaderos</t>
  </si>
  <si>
    <t>Calle 57 # 8-49 Aparcadero S2 -74 ETAPA I</t>
  </si>
  <si>
    <t>Calle 57 No. 8 - 49 aparcadero S2 - PQ 74</t>
  </si>
  <si>
    <t>050C-0468514</t>
  </si>
  <si>
    <t>55 8 17 167</t>
  </si>
  <si>
    <t>AAA0091LPJH</t>
  </si>
  <si>
    <t>Calle 57 # 8-49 Aparcadero S2 -75   ETAPA I;  Aparcadero Las Palmas 110 parqueaderos</t>
  </si>
  <si>
    <t>Calle 57 # 8-49 Aparcadero S2 -75 ETAPA I</t>
  </si>
  <si>
    <t>Calle 57 No. 8 - 49 aparcadero S2 - PQ 75</t>
  </si>
  <si>
    <t>050C-0468515</t>
  </si>
  <si>
    <t>55 8 17 168</t>
  </si>
  <si>
    <t>AAA0091LPKL</t>
  </si>
  <si>
    <t>Calle 57 # 8-49 Aparcadero S2 -76   ETAPA I;  Aparcadero Las Palmas 110 parqueaderos</t>
  </si>
  <si>
    <t>Calle 57 # 8-49 Aparcadero S2 -76 ETAPA I</t>
  </si>
  <si>
    <t>Calle 57 No. 8 - 49 aparcadero S2 - PQ 76</t>
  </si>
  <si>
    <t>050C-0468516</t>
  </si>
  <si>
    <t>55 8 17 169</t>
  </si>
  <si>
    <t>AAA0091LPLW</t>
  </si>
  <si>
    <t>Calle 57 # 8-49 Aparcadero S2 -77   ETAPA I;  Aparcadero Las Palmas 110 parqueaderos</t>
  </si>
  <si>
    <t>Calle 57 # 8-49 Aparcadero S2 -77 ETAPA I</t>
  </si>
  <si>
    <t>Calle 57 No. 8 - 49 aparcadero S2 - PQ 77</t>
  </si>
  <si>
    <t>050C-0468517</t>
  </si>
  <si>
    <t>55 8 17 170</t>
  </si>
  <si>
    <t>AAA0091LPMS</t>
  </si>
  <si>
    <t>Calle 57 # 8-49 Aparcadero S2 -78   ETAPA I;  Aparcadero Las Palmas 110 parqueaderos</t>
  </si>
  <si>
    <t>Calle 57 # 8-49 Aparcadero S2 -78 ETAPA I</t>
  </si>
  <si>
    <t>Calle 57 No. 8 - 49 aparcadero S2 - PQ 78</t>
  </si>
  <si>
    <t>050C-0468518</t>
  </si>
  <si>
    <t>55 8 17 171</t>
  </si>
  <si>
    <t>AAA0091LPNN</t>
  </si>
  <si>
    <t>Calle 57 # 8-49 Aparcadero S2 -79   ETAPA I;  Aparcadero Las Palmas 110 parqueaderos</t>
  </si>
  <si>
    <t>Calle 57 # 8-49 Aparcadero S2 -79 ETAPA I</t>
  </si>
  <si>
    <t>Calle 57 No. 8 - 49 aparcadero S2 - PQ 79</t>
  </si>
  <si>
    <t>050C-0468519</t>
  </si>
  <si>
    <t>55 8 17 172</t>
  </si>
  <si>
    <t>AAA0091LPOE</t>
  </si>
  <si>
    <t>Calle 57 # 8-49 Aparcadero S2 -80   ETAPA I;  Aparcadero Las Palmas 110 parqueaderos</t>
  </si>
  <si>
    <t>Calle 57 # 8-49 Aparcadero S2 -80 ETAPA I</t>
  </si>
  <si>
    <t>Calle 57 No. 8 - 49 aparcadero S2 - PQ 80</t>
  </si>
  <si>
    <t>050C-0468520</t>
  </si>
  <si>
    <t>55 8 17 173</t>
  </si>
  <si>
    <t>AAA0091LPPP</t>
  </si>
  <si>
    <t>Calle 57 # 8-49 Aparcadero S2 -81   ETAPA I;  Aparcadero Las Palmas 110 parqueaderos</t>
  </si>
  <si>
    <t>Calle 57 # 8-49 Aparcadero S2 -81 ETAPA I</t>
  </si>
  <si>
    <t>Calle 57 No. 8 - 49 aparcadero S2 - PQ 81</t>
  </si>
  <si>
    <t>050C-0468521</t>
  </si>
  <si>
    <t>55 8 17 174</t>
  </si>
  <si>
    <t>AAA0091LPRU</t>
  </si>
  <si>
    <t>Calle 57 # 8-49 Aparcadero S2 -82   ETAPA I;  Aparcadero Las Palmas 110 parqueaderos</t>
  </si>
  <si>
    <t>Calle 57 # 8-49 Aparcadero S2 -82 ETAPA I</t>
  </si>
  <si>
    <t>Calle 57 No. 8 - 49 aparcadero S2 - PQ 82</t>
  </si>
  <si>
    <t>050C-0468522</t>
  </si>
  <si>
    <t>55 8 17 175</t>
  </si>
  <si>
    <t>AAA0091LPSK</t>
  </si>
  <si>
    <t>Calle 57 # 8-49 Aparcadero S2 -83   ETAPA I;  Aparcadero Las Palmas 110 parqueaderos</t>
  </si>
  <si>
    <t>Calle 57 # 8-49 Aparcadero S2 -83 ETAPA I</t>
  </si>
  <si>
    <t>Calle 57 No. 8 - 49 aparcadero S2 - PQ 83</t>
  </si>
  <si>
    <t>050C-0468523</t>
  </si>
  <si>
    <t>55 8 17 176</t>
  </si>
  <si>
    <t>AAA0091LPTO</t>
  </si>
  <si>
    <t>Calle 57 # 8-49 Aparcadero S2 -84   ETAPA I;  Aparcadero Las Palmas 110 parqueaderos</t>
  </si>
  <si>
    <t>Calle 57 # 8-49 Aparcadero S2 -84 ETAPA I</t>
  </si>
  <si>
    <t>Calle 57 No. 8 - 49 aparcadero S2 - PQ 84</t>
  </si>
  <si>
    <t>050C-0468524</t>
  </si>
  <si>
    <t>55 8 17 177</t>
  </si>
  <si>
    <t>AAA0091LPUZ</t>
  </si>
  <si>
    <t>Calle 57 # 8-49 Aparcadero S2 -85   ETAPA I;  Aparcadero Las Palmas 110 parqueaderos</t>
  </si>
  <si>
    <t>Calle 57 # 8-49 Aparcadero S2 -85 ETAPA I</t>
  </si>
  <si>
    <t>Calle 57 No. 8 - 49 aparcadero S2 - PQ 85</t>
  </si>
  <si>
    <t>050C-0468525</t>
  </si>
  <si>
    <t>55 8 17 178</t>
  </si>
  <si>
    <t>AAA0091LPWF</t>
  </si>
  <si>
    <t>Calle 57 # 8-49 Aparcadero S2 -86   ETAPA I;  Aparcadero Las Palmas 110 parqueaderos</t>
  </si>
  <si>
    <t>Calle 57 # 8-49 Aparcadero S2 -86 ETAPA I</t>
  </si>
  <si>
    <t>Calle 57 No. 8 - 49 aparcadero S2 - PQ 86</t>
  </si>
  <si>
    <t>050C-0468526</t>
  </si>
  <si>
    <t>55 8 17 179</t>
  </si>
  <si>
    <t>AAA0091LPXR</t>
  </si>
  <si>
    <t>Calle 57 # 8-49 Aparcadero S2 -87   ETAPA I;  Aparcadero Las Palmas 110 parqueaderos</t>
  </si>
  <si>
    <t>Calle 57 # 8-49 Aparcadero S2 -87 ETAPA I</t>
  </si>
  <si>
    <t>Calle 57 No. 8 - 49 aparcadero S2 - PQ 87</t>
  </si>
  <si>
    <t>050C-0468527</t>
  </si>
  <si>
    <t>55 8 17 180</t>
  </si>
  <si>
    <t>AAA0091LPYX</t>
  </si>
  <si>
    <t>Calle 57 # 8-49 Aparcadero S2 -88   ETAPA I;  Aparcadero Las Palmas 110 parqueaderos</t>
  </si>
  <si>
    <t>Calle 57 # 8-49 Aparcadero S2 -88 ETAPA I</t>
  </si>
  <si>
    <t>Calle 57 No. 8 - 49 aparcadero S2 - PQ 88</t>
  </si>
  <si>
    <t>050C-0468528</t>
  </si>
  <si>
    <t>55 8 17 181</t>
  </si>
  <si>
    <t>AAA0091LPZM</t>
  </si>
  <si>
    <t>Calle 57 # 8-49 Aparcadero S2 -89   ETAPA I;  Aparcadero Las Palmas 110 parqueaderos</t>
  </si>
  <si>
    <t>Calle 57 # 8-49 Aparcadero S2 -89 ETAPA I</t>
  </si>
  <si>
    <t>Calle 57 No. 8 - 49 aparcadero S2 - PQ 89</t>
  </si>
  <si>
    <t>050C-0468529</t>
  </si>
  <si>
    <t>55 8 17 182</t>
  </si>
  <si>
    <t>AAA0091LRAF</t>
  </si>
  <si>
    <t>Calle 57 # 8-49 Aparcadero S2 -90   ETAPA I;  Aparcadero Las Palmas 110 parqueaderos</t>
  </si>
  <si>
    <t>Calle 57 # 8-49 Aparcadero S2 -90 ETAPA I</t>
  </si>
  <si>
    <t>Calle 57 No. 8 - 49 aparcadero S2 - PQ 90</t>
  </si>
  <si>
    <t>050C-0468530</t>
  </si>
  <si>
    <t>55 8 17 183</t>
  </si>
  <si>
    <t>AAA0091LRBR</t>
  </si>
  <si>
    <t>Calle 57 # 8-49 Aparcadero S2 -91   ETAPA I;  Aparcadero Las Palmas 110 parqueaderos</t>
  </si>
  <si>
    <t>Calle 57 # 8-49 Aparcadero S2 -91 ETAPA I</t>
  </si>
  <si>
    <t>Calle 57 No. 8 - 49 aparcadero S2 - PQ 91</t>
  </si>
  <si>
    <t>050C-0468531</t>
  </si>
  <si>
    <t>55 8 17 184</t>
  </si>
  <si>
    <t>AAA0091LRCX</t>
  </si>
  <si>
    <t>Calle 57 # 8-49 Aparcadero S2 -92   ETAPA I;  Aparcadero Las Palmas 110 parqueaderos</t>
  </si>
  <si>
    <t>Calle 57 # 8-49 Aparcadero S2 -92 ETAPA I</t>
  </si>
  <si>
    <t>Calle 57 No. 8 - 49 aparcadero S2 - PQ 92</t>
  </si>
  <si>
    <t>050C-0468532</t>
  </si>
  <si>
    <t>55 8 17 185</t>
  </si>
  <si>
    <t>AAA0091LRDM</t>
  </si>
  <si>
    <t>Calle 57 # 8-49 Aparcadero S2 -93   ETAPA I;  Aparcadero Las Palmas 110 parqueaderos</t>
  </si>
  <si>
    <t>Calle 57 # 8-49 Aparcadero S2 -93 ETAPA I</t>
  </si>
  <si>
    <t>Calle 57 No. 8 - 49 aparcadero S2 - PQ 93</t>
  </si>
  <si>
    <t>050C-0468533</t>
  </si>
  <si>
    <t>55 8 17 186</t>
  </si>
  <si>
    <t>AAA0091LREA</t>
  </si>
  <si>
    <t>Calle 57 # 8-49 Aparcadero S2 -94   ETAPA I;  Aparcadero Las Palmas 110 parqueaderos</t>
  </si>
  <si>
    <t>Calle 57 # 8-49 Aparcadero S2 -94 ETAPA I</t>
  </si>
  <si>
    <t>Calle 57 No. 8 - 49 aparcadero S2 - PQ 94</t>
  </si>
  <si>
    <t>050C-0468534</t>
  </si>
  <si>
    <t>55 8 17 187</t>
  </si>
  <si>
    <t>AAA0091LRFT</t>
  </si>
  <si>
    <t>Calle 57 # 8-49 Aparcadero S2 -95   ETAPA I;  Aparcadero Las Palmas 110 parqueaderos</t>
  </si>
  <si>
    <t>Calle 57 # 8-49 Aparcadero S2 -95 ETAPA I</t>
  </si>
  <si>
    <t>Calle 57 No. 8 - 49 aparcadero S2 - PQ 95</t>
  </si>
  <si>
    <t>050C-0468535</t>
  </si>
  <si>
    <t>55 8 17 188</t>
  </si>
  <si>
    <t>AAA0091LRHY</t>
  </si>
  <si>
    <t>Calle 57 # 8-49 Aparcadero S2 -96   ETAPA I;  Aparcadero Las Palmas 110 parqueaderos</t>
  </si>
  <si>
    <t>Calle 57 # 8-49 Aparcadero S2 -96 ETAPA I</t>
  </si>
  <si>
    <t>Calle 57 No. 8 - 49 aparcadero S2 - PQ 96</t>
  </si>
  <si>
    <t>050C-0468536</t>
  </si>
  <si>
    <t>55 8 17 189</t>
  </si>
  <si>
    <t>AAA0091LRJH</t>
  </si>
  <si>
    <t>Calle 57 # 8-49 Aparcadero S2 -97   ETAPA I;  Aparcadero Las Palmas 110 parqueaderos</t>
  </si>
  <si>
    <t>Calle 57 # 8-49 Aparcadero S2 -97 ETAPA I</t>
  </si>
  <si>
    <t>Calle 57 No. 8 - 49 aparcadero S2 - PQ 97</t>
  </si>
  <si>
    <t>050C-0468537</t>
  </si>
  <si>
    <t>55 8 17 190</t>
  </si>
  <si>
    <t>AAA0091LRKL</t>
  </si>
  <si>
    <t>Bogotá</t>
  </si>
  <si>
    <t>Carrera 13 A No. 23-65, Casa Sector La Alameda;  Carrera 13 A No 23-65, Bodega Tequendama</t>
  </si>
  <si>
    <t>CARRERA 13 A NO 23-65, Bodega Tequendama</t>
  </si>
  <si>
    <t>Carrera 13 A No. 23-65, Casa Sector La Alameda</t>
  </si>
  <si>
    <t xml:space="preserve">Carrera 13 A No.  23 65 </t>
  </si>
  <si>
    <t>Bodega</t>
  </si>
  <si>
    <t>050C-00564071</t>
  </si>
  <si>
    <t>23 13A 11</t>
  </si>
  <si>
    <t>AAA0029HXWW</t>
  </si>
  <si>
    <t xml:space="preserve">Carrera 7 No. 26-20 Oficina 601, Edificio Seguros Tequendama;  </t>
  </si>
  <si>
    <t>CARRERA 7  NO. 26-20 6TO PISO</t>
  </si>
  <si>
    <t>Carrera 7 No. 26-20 OFICINA 601, Edificio Seguros Tequendama</t>
  </si>
  <si>
    <t xml:space="preserve">Carrera 7 No. 26 20 Of 601 </t>
  </si>
  <si>
    <t>Piso 6</t>
  </si>
  <si>
    <t>050C-00177308</t>
  </si>
  <si>
    <t>AAA0087RKWF</t>
  </si>
  <si>
    <t xml:space="preserve">Inversión </t>
  </si>
  <si>
    <t>EN ARRIENDO</t>
  </si>
  <si>
    <t>Carrera 11  82-01 Local 04, piso 1 y mezanino Centro de Negocios Andino;</t>
  </si>
  <si>
    <t>CRA 11 N° 82-01 LOCAL N° 4 PRIMER PISO</t>
  </si>
  <si>
    <t xml:space="preserve">Carrera 11  82-01 Local 04, piso 1 y mezanino Centro de Negocios Andino </t>
  </si>
  <si>
    <t>AK 11 No. 82-10, Local 4</t>
  </si>
  <si>
    <t>Local 4 y Mezanine</t>
  </si>
  <si>
    <t>050C-01353798</t>
  </si>
  <si>
    <t>8310110100201004</t>
  </si>
  <si>
    <t>AAA0097BUKC</t>
  </si>
  <si>
    <t>7 Bta</t>
  </si>
  <si>
    <t>LOCAL</t>
  </si>
  <si>
    <t>Armenia</t>
  </si>
  <si>
    <t xml:space="preserve">Calle 21 16-37 Oficina 301  Edif. del Banco Popular;  </t>
  </si>
  <si>
    <t>CLL. 21 NOS.16-31/37 OF.301/305</t>
  </si>
  <si>
    <t>Calle 21 16-37 Tercer piso  Oficina 301  Edif. del Banco Popular</t>
  </si>
  <si>
    <t>Calle 21 No. 16-37, 3° piso, Oficina 301 Edif. Del Banco Popular</t>
  </si>
  <si>
    <t>280-0030432</t>
  </si>
  <si>
    <t>63001010400510011901</t>
  </si>
  <si>
    <t>37 Bta</t>
  </si>
  <si>
    <t xml:space="preserve">Calle 21 16-37 Oficina 302  Edif. del Banco Popular;  </t>
  </si>
  <si>
    <t>Calle 21 16-37 Tercer piso  Oficina 302  Edif. del Banco Popular</t>
  </si>
  <si>
    <t>Calle 21 No. 16-37, 3° piso, Oficina 302 Edif. Del Banco Popular</t>
  </si>
  <si>
    <t>280-0030433</t>
  </si>
  <si>
    <t>63001010400510012901</t>
  </si>
  <si>
    <t xml:space="preserve">Calle 21 16-37 Oficina 303  Edif. del Banco Popular;  </t>
  </si>
  <si>
    <t>Calle 21 16-37 Tercer piso  Oficina 303  Edif. del Banco Popular</t>
  </si>
  <si>
    <t>Calle 21 No. 16-37, 3° piso, Oficina 303 Edif. Del Banco Popular</t>
  </si>
  <si>
    <t>280-0030434</t>
  </si>
  <si>
    <t>63001010400510013901</t>
  </si>
  <si>
    <t xml:space="preserve">Calle 21 16-37 Oficina 304  Edif. del Banco Popular; </t>
  </si>
  <si>
    <t>Calle 21 16-37 Tercer piso  Oficina 304  Edif. del Banco Popular</t>
  </si>
  <si>
    <t>Calle 21 No. 16-37, 3° piso, Oficina 304 Edif. Del Banco Popular</t>
  </si>
  <si>
    <t>280-0030435</t>
  </si>
  <si>
    <t>63001010100510014901</t>
  </si>
  <si>
    <t xml:space="preserve">Calle 21 16-37 Oficina 305  Edif. del Banco Popular;  </t>
  </si>
  <si>
    <t>Calle 21 16-37 Tercer piso  Oficina 305  Edif. del Banco Popular</t>
  </si>
  <si>
    <t>Calle 21 No. 16-37, 3° piso, Oficina 305 Edif. Del Banco Popular</t>
  </si>
  <si>
    <t>280-0030436</t>
  </si>
  <si>
    <t>63001010400510015901</t>
  </si>
  <si>
    <t>Cali</t>
  </si>
  <si>
    <t>Carrera 5 No. 10-39, piso 8° Edificio Banco del Comercio;  Calle 10 No 4-47, Edif. Corporación Financ. del Valle</t>
  </si>
  <si>
    <t>Calle 10 No 4-47, Edif Corporación Financ. del Valle</t>
  </si>
  <si>
    <t>Carrera 5 Calle 10 Esquina Edificio Banco del Comercio piso 8</t>
  </si>
  <si>
    <t>Carrera 4 y 5 con calle 10, piso 8°, hoy Ed. Corfivalle P. H.</t>
  </si>
  <si>
    <t>370-0057846</t>
  </si>
  <si>
    <t>760010100031100170005901080024</t>
  </si>
  <si>
    <t>Calle 10 4-47 Garaje 56 Tercer sótano Edif. Bco del Comercio;  Carrera 5 No 10-39, pq. 56</t>
  </si>
  <si>
    <t>Carrera 5 No 10-39, parqueadero 56</t>
  </si>
  <si>
    <t>Calle 10 4-47 Garaje 56 Tercer sótano Edificio Banco del Comercio PH</t>
  </si>
  <si>
    <t>Carrera 4 y 5 con calle 10, garaje 56, hoy Ed. Corfivalle P. H.</t>
  </si>
  <si>
    <t>370-0295149</t>
  </si>
  <si>
    <t>760010100031100170005900000344</t>
  </si>
  <si>
    <t>1710</t>
  </si>
  <si>
    <t>2 Cali</t>
  </si>
  <si>
    <t>Calle 10 4-47 Garajes 72-73 Doble grande Tercer sótano Edif. Bco del Comercio;  Carrera 5 No 10-39, pq. 72-73</t>
  </si>
  <si>
    <t>Carrera 5 No 10-39, parqueadero 72-73</t>
  </si>
  <si>
    <t>Calle 10 4-47 Garajes 72-73 Doble grande 3° sótano Edificio Banco del Comercio PH</t>
  </si>
  <si>
    <t>Carrera 4 y 5 con calle 10, garaje 72-73, hoy Ed. Corfivalle P. H.</t>
  </si>
  <si>
    <t>370-0295162</t>
  </si>
  <si>
    <t>760010100031100170005900000357</t>
  </si>
  <si>
    <t>Calle 10 4-47 Garaje 100 Tercer sótano Edif. Bco del Comercio;  Carrera 5 No 10-39, pq. 100</t>
  </si>
  <si>
    <t>Carrera 5 No 10-39, parqueadero 100</t>
  </si>
  <si>
    <t>Calle 10 4-47 Garaje 100 Tercer sótano Edificio Banco del Comercio PH</t>
  </si>
  <si>
    <t>Carrera 4 y 5 con calle 10, garaje 100, hoy Ed. Corfivalle P. H.</t>
  </si>
  <si>
    <t>370-0295186</t>
  </si>
  <si>
    <t>760010100031100170005900000381</t>
  </si>
  <si>
    <t>Cúcuta</t>
  </si>
  <si>
    <t>Calle 14 Av 4 No. 3-65, oficina 205, Edificio La Previsora S.A.;  Calle 14 Av. 4  No.3-65, Oficina 205</t>
  </si>
  <si>
    <t>Calle 14 Av. 4  No.3-65, Oficina 205</t>
  </si>
  <si>
    <t>Calle 14 Av 4 No. 3-65, oficina 205, Edificio La Previsora S.A.</t>
  </si>
  <si>
    <t>Calle 14 Av 4 No. 3-65, oficina 205, Ed. La Previsora S.A.</t>
  </si>
  <si>
    <t>260-0130834</t>
  </si>
  <si>
    <t>54001010701880047901</t>
  </si>
  <si>
    <t>3 Cúcuta</t>
  </si>
  <si>
    <t>Calle 14 Av 4 No. 3-65, oficina 206, Edificio La Previsora S.A.;  Calle 14 Av. 4  No.3-65, Oficina 206</t>
  </si>
  <si>
    <t>Calle 14 Av. 4  No.3-65, Oficina 206</t>
  </si>
  <si>
    <t>Calle 14 Av 4 No. 3-65, oficina 206, Edificio La Previsora S.A.</t>
  </si>
  <si>
    <t>Calle 14 Av 4 No. 3-65, oficina 206, Ed. La Previsora S.A.</t>
  </si>
  <si>
    <t>260-0130835</t>
  </si>
  <si>
    <t>54001010701880048901</t>
  </si>
  <si>
    <t>Calle 14 Av 4 No. 3-65, oficina 207, Edificio La Previsora S.A.;  Calle 14 Av. 4  No.3-65, Oficina 207</t>
  </si>
  <si>
    <t>Calle 14 Av. 4  No.3-65, Oficina 207</t>
  </si>
  <si>
    <t>Calle 14 Av 4 No. 3-65, oficina 207, Edificio La Previsora S.A.</t>
  </si>
  <si>
    <t>Calle 14 Av 4 No. 3-65, oficina 207, Ed. La Previsora S.A.</t>
  </si>
  <si>
    <t>260-0130836</t>
  </si>
  <si>
    <t>54001010701880049901</t>
  </si>
  <si>
    <t>Calle 14 Av 4 No. 3-65, oficina 208, Edificio La Previsora S.A.;  Calle 14 Av. 4  No.3-65, Oficina 208</t>
  </si>
  <si>
    <t>Calle 14 Av. 4  No.3-65, Oficina 208</t>
  </si>
  <si>
    <t>Calle 14 Av 4 No. 3-65, oficina 208, Edificio La Previsora S.A.</t>
  </si>
  <si>
    <t>Calle 14 Av 4 No. 3-65, oficina 208, Ed. La Previsora S.A.</t>
  </si>
  <si>
    <t>260-0130837</t>
  </si>
  <si>
    <t>54001010701880050901</t>
  </si>
  <si>
    <t>Ibagué</t>
  </si>
  <si>
    <t>Consultorio No. 1 Calle 11 No. 5-20, Edificio La Carolina;  Calle 11 No 5-20 Edificio La Carolina,  Consultorio 1</t>
  </si>
  <si>
    <t>Calle 11 No 5-20 Edificio La Carolina,  Consultorio 1</t>
  </si>
  <si>
    <t>Consultorio No. 1 Calle 11 No. 5-20, Edificio La Carolina</t>
  </si>
  <si>
    <t>Calle 11 No. 5-20, Consultorio No. 1, Ed. La Carolina</t>
  </si>
  <si>
    <t>CONS. 1</t>
  </si>
  <si>
    <t>350-0064889</t>
  </si>
  <si>
    <t>73001010200340030902</t>
  </si>
  <si>
    <t>3 Ibagué</t>
  </si>
  <si>
    <t>Consultorio No. 2 Calle 11 No. 5-20, Edificio La Carolina;  Calle 11 No 5-20 Edificio La Carolina,  Consultorio 2</t>
  </si>
  <si>
    <t>Calle 11 No 5-20 Edificio La Carolina,  Consultorio 2</t>
  </si>
  <si>
    <t>Consultorio No. 2 Calle 11 No. 5-20, Edificio La Carolina</t>
  </si>
  <si>
    <t>Calle 11 No. 5-20, Consultorio No. 2, Ed. La Carolina</t>
  </si>
  <si>
    <t>CONS. 2</t>
  </si>
  <si>
    <t>350-0064890</t>
  </si>
  <si>
    <t>Consultorio No. 3 Calle 11 No. 5-20, Edificio La Carolina;  Calle 11 No 5-20 Edificio La Carolina,  Consultorio 3</t>
  </si>
  <si>
    <t>Calle 11 No 5-20 Edificio La Carolina,  Consultorio 3</t>
  </si>
  <si>
    <t>Consultorio No. 3 Calle 11 No. 5-20, Edificio La Carolina</t>
  </si>
  <si>
    <t>Calle 11 No. 5-20, Consultorio No. 3, Ed.La Carolina</t>
  </si>
  <si>
    <t>CONS. 3</t>
  </si>
  <si>
    <t>350-0064891</t>
  </si>
  <si>
    <t>Manizales</t>
  </si>
  <si>
    <t>Calle 21 #22-42, Oficinas 501 Edificio Banco Sudameris de Colombia;  CALLE 21 NO. 22-38/40/42 OFICINA 501</t>
  </si>
  <si>
    <t>CALLE 21 NO. 22-38/40/42 OFICINAS 501 Y 502</t>
  </si>
  <si>
    <t>Calle 21 #22-42, Oficinas 501 Edificio Banco Sudameris de Colombia</t>
  </si>
  <si>
    <t>Calle 21 # 22-42, oficina 501</t>
  </si>
  <si>
    <t>100-0094158</t>
  </si>
  <si>
    <t>17001010500670094903</t>
  </si>
  <si>
    <t>14 Bta</t>
  </si>
  <si>
    <t>Inversión</t>
  </si>
  <si>
    <t>DESOCUPADO</t>
  </si>
  <si>
    <t>Calle 21 #22-42, Oficinas 502  Edificio Banco Sudameris de Colombia;  CALLE 21 NO. 22-38/40/42 OFICINA 502</t>
  </si>
  <si>
    <t>Calle 21 #22-42, Oficinas 502  Edificio Banco Sudameris de Colombia</t>
  </si>
  <si>
    <t>Calle 21 # 22-42, oficina 502</t>
  </si>
  <si>
    <t>100-0094159</t>
  </si>
  <si>
    <t>17001010500670095903</t>
  </si>
  <si>
    <t xml:space="preserve">Calle 21 #22-38, Garaje 14  Edificio Banco Sudameris de Colombia;  CALLE 21 NO. 22-38/40/42 Pq 14 </t>
  </si>
  <si>
    <t>CALLE 21 NO. 22-38/40/42 PARQUEADEROS 14 Y 15</t>
  </si>
  <si>
    <t>Calle 21 #22-38, Garaje 14  Edificio Banco Sudameris de Colombia</t>
  </si>
  <si>
    <t>Calle 21 # 22-38, garaje 14</t>
  </si>
  <si>
    <t>100-0094139</t>
  </si>
  <si>
    <t>17001010500670077903</t>
  </si>
  <si>
    <t>Calle 21 #22-38, Garaje 15  Edificio Banco Sudameris de Colombia;  CALLE 21 NO. 22-38/40/42 Pq. 15</t>
  </si>
  <si>
    <t>Calle 21 #22-38, Garaje 15  Edificio Banco Sudameris de Colombia</t>
  </si>
  <si>
    <t>Calle 21 # 22-38, garaje 15</t>
  </si>
  <si>
    <t>100-0094140</t>
  </si>
  <si>
    <t>17001010500670078903</t>
  </si>
  <si>
    <t>Medellín</t>
  </si>
  <si>
    <t>Carrera 46 Calle 52, No. 52-36, Oficina 701;  Carrera 46 No 52-36, Edif. Vicente Uribe Rendón, Oficina 701</t>
  </si>
  <si>
    <t>Carrera 46 No 52-36, Edif. Vicente Uribe Rendón, Oficina 701</t>
  </si>
  <si>
    <t>Carrera 46 Calle 52, No.  52-36 Oficina 701</t>
  </si>
  <si>
    <t>Carrera 46 Calle 52, No. 52-36, 7 piso Of. 701</t>
  </si>
  <si>
    <t>001-0311920</t>
  </si>
  <si>
    <t>050010103101900480006901070001</t>
  </si>
  <si>
    <t>18 Mdll,</t>
  </si>
  <si>
    <t>Carrera 46 Calle 52, No. 52-36, 7 piso ofic. 702;  Carrera 46 No 52-36, Edif. Vicente Uribe Rendón, Oficina 702</t>
  </si>
  <si>
    <t>Carrera 46 No 52-36, Edif. Vicente Uribe Rendón, Oficina 702</t>
  </si>
  <si>
    <t>Carrera 46 Calle 52, No.  52-36, 7 piso ofic. 702</t>
  </si>
  <si>
    <t>Carrera 46 Calle 52, No. 52-36, 7 piso Of. 702</t>
  </si>
  <si>
    <t>001-0311921</t>
  </si>
  <si>
    <t>050010103101900480006901070002</t>
  </si>
  <si>
    <t>Carrera 46 Calle 52, No. 52-36, 7 piso ofic. 732;  Carrera 46 No 52-36, Edif. Vicente Uribe Rendón, Oficina 703</t>
  </si>
  <si>
    <t>Carrera 46 No 52-36, Edif. Vicente Uribe Rendón, Oficina 703</t>
  </si>
  <si>
    <t>Carrera 46 Calle 52, No.  52-36, 7 piso ofic. 732</t>
  </si>
  <si>
    <t>Carrera 46 Calle 52, No. 52-36, 7 piso Of. 703</t>
  </si>
  <si>
    <t>001-0311922</t>
  </si>
  <si>
    <t>050010103101900480006901070003</t>
  </si>
  <si>
    <t>Carrera 46 Calle 52, No. 52-36, 7 piso ofic. 704;  Carrera 46 No 52-36, Edif. Vicente Uribe Rendón, Oficina 704</t>
  </si>
  <si>
    <t>Carrera 46 No 52-36, Edif. Vicente Uribe Rendón, Oficina 704</t>
  </si>
  <si>
    <t>Carrera 46 Calle 52, No.  52-36, 7 piso ofic. 704</t>
  </si>
  <si>
    <t>Carrera 46 Calle 52, No. 52-36, 7 piso Of. 704</t>
  </si>
  <si>
    <t>001-0311923</t>
  </si>
  <si>
    <t>050010103101900480006901070004</t>
  </si>
  <si>
    <t>Carrera 46 Calle 52, No. 52-36, 7 piso ofic. 705;  Carrera 46 No 52-36, Edif. Vicente Uribe Rendón, Oficina 705</t>
  </si>
  <si>
    <t>Carrera 46 No 52-36, Edif. Vicente Uribe Rendón, Oficina 705</t>
  </si>
  <si>
    <t>Carrera 46 Calle 52, No.  52-36, 7 piso ofic. 705</t>
  </si>
  <si>
    <t>Carrera 46 Calle 52, No. 52-36, 7 piso Of. 705</t>
  </si>
  <si>
    <t>001-0311924</t>
  </si>
  <si>
    <t>050010103101900480006901070005</t>
  </si>
  <si>
    <t>Carrera 46 Calle 52, No. 52-36, 7 piso ofic. 706;  Carrera 46 No 52-36, Edif. Vicente Uribe Rendón, Oficina 706</t>
  </si>
  <si>
    <t>Carrera 46 No 52-36, Edif. Vicente Uribe Rendón, Oficina 706</t>
  </si>
  <si>
    <t>Carrera 46 Calle 52, No.  52-36, 7 piso ofic. 706</t>
  </si>
  <si>
    <t>Carrera 46 Calle 52, No. 52-36, 7 piso Of. 706</t>
  </si>
  <si>
    <t>001-0311925</t>
  </si>
  <si>
    <t>050010103101900480006901070006</t>
  </si>
  <si>
    <t>Carrera 46 Calle 52, No. 52-36, 7 piso ofic. 707;  Carrera 46 No 52-36, Edif. Vicente Uribe Rendón, Oficina 707</t>
  </si>
  <si>
    <t>Carrera 46 No 52-36, Edif. Vicente Uribe Rendón, Oficina 707</t>
  </si>
  <si>
    <t>Carrera 46 Calle 52, No.  52-36, 7 piso ofic. 707</t>
  </si>
  <si>
    <t>Carrera 46 Calle 52, No. 52-36, 7 piso Of. 707</t>
  </si>
  <si>
    <t>001-0311926</t>
  </si>
  <si>
    <t>050010103101900480006901070007</t>
  </si>
  <si>
    <t>Carrera 46 Calle 52, No. 52-36, 7 piso ofic. 708;  Carrera 46 No 52-36, Edif. Vicente Uribe Rendón, Oficina 708</t>
  </si>
  <si>
    <t>Carrera 46 No 52-36, Edif. Vicente Uribe Rendón, Oficina 708</t>
  </si>
  <si>
    <t>Carrera 46 Calle 52, No.  52-36, 7 piso ofic. 708</t>
  </si>
  <si>
    <t>Carrera 46 Calle 52, No. 52-36, 7 piso Of. 708</t>
  </si>
  <si>
    <t>001-0311927</t>
  </si>
  <si>
    <t>050010103101900480006901070008</t>
  </si>
  <si>
    <t>Carrera 46 Calle 52, No. 52-36, 7 piso ofic. 709;  Carrera 46 No 52-36, Edif. Vicente Uribe Rendón, Oficina 709</t>
  </si>
  <si>
    <t>Carrera 46 No 52-36, Edif. Vicente Uribe Rendón, Oficina 709</t>
  </si>
  <si>
    <t>Carrera 46 Calle 52, No.  52-36, 7 piso ofic. 709</t>
  </si>
  <si>
    <t>Carrera 46 Calle 52, No. 52-36, 7 piso Of. 709</t>
  </si>
  <si>
    <t>001-0311928</t>
  </si>
  <si>
    <t>050010103101900480006901070009</t>
  </si>
  <si>
    <t>Carrera 46 Calle 52, No. 52-36, 7 piso ofic. 710;  Carrera 46 No 52-36, Edif. Vicente Uribe Rendón, Oficina 710</t>
  </si>
  <si>
    <t>Carrera 46 No 52-36, Edif. Vicente Uribe Rendón, Oficina 710</t>
  </si>
  <si>
    <t>Carrera 46 Calle 52, No.  52-36, 7 piso ofic. 710</t>
  </si>
  <si>
    <t>Carrera 46 Calle 52, No. 52-36, 7 piso Of. 710</t>
  </si>
  <si>
    <t>001-0311929</t>
  </si>
  <si>
    <t>050010103101900480006901070010</t>
  </si>
  <si>
    <t>Carrera 46 No 52-36,  Cocineta 7° piso, Edif. Vicente Uribe Rendón</t>
  </si>
  <si>
    <t>Carrera 46 No 52-36, Edif. Vicente Uribe Rendón, Cocineta 7° piso</t>
  </si>
  <si>
    <t>Sin dirección Cocineta séptimo piso</t>
  </si>
  <si>
    <t>001-0311930</t>
  </si>
  <si>
    <t>050010103101900480006901890711</t>
  </si>
  <si>
    <t>CAFETERIA</t>
  </si>
  <si>
    <t>Carrera 46 Calle 52, No.  45-78, Sótano A, garaje No. 44.;   Calle 52 No 45-78, pq. 44</t>
  </si>
  <si>
    <t xml:space="preserve"> Calle 52 No 45-78, parqueadero 44</t>
  </si>
  <si>
    <t>Carrera 46 Calle 52, No.  45-78, Sótano A, puesto para garaje No. 44.</t>
  </si>
  <si>
    <t>Carrera 46 Calle 52, No. 45-78, Sótano A, garaje No.44.</t>
  </si>
  <si>
    <t>001-0311794</t>
  </si>
  <si>
    <t>050010103101900480006901990044</t>
  </si>
  <si>
    <t>Carrera 46 Calle 52, No.  45-78, Sótano A, garaje No. 45.;   Calle 52 No 45-78, pq. 45</t>
  </si>
  <si>
    <t xml:space="preserve"> Calle 52 No 45-78, parqueadero 45</t>
  </si>
  <si>
    <t>Carrera 46 Calle 52, No.  45-78, Sótano A, puesto para garaje No. 45.</t>
  </si>
  <si>
    <t>Carrera 46 Calle 52, No. 45-78, Sótano A, garaje No.45.</t>
  </si>
  <si>
    <t>001-0311795</t>
  </si>
  <si>
    <t>050010103101900480006901990045</t>
  </si>
  <si>
    <t>Carrera 46 Calle 52, No.  45-78, Sótano A, garaje No. 46.;   Calle 52 No 45-78, pq. 46</t>
  </si>
  <si>
    <t xml:space="preserve"> Calle 52 No 45-78, parqueadero 46</t>
  </si>
  <si>
    <t>Carrera 46 Calle 52, No.  45-78, Sótano A, puesto para garaje No. 46.</t>
  </si>
  <si>
    <t>Carrera 46 Calle 52, No. 45-78, Sótano A, garaje No.46.</t>
  </si>
  <si>
    <t>001-0311796</t>
  </si>
  <si>
    <t>050010103101900480006901990046</t>
  </si>
  <si>
    <t>Carrera 46 Calle 52, No.  45-78, Sótano A, garaje No. 47 (Doble);   Calle 52 No 45-78, pq. 47</t>
  </si>
  <si>
    <t xml:space="preserve"> Calle 52 No 45-78, parqueadero 47</t>
  </si>
  <si>
    <t>Carrera 46 Calle 52, No.  45-78, Sótano A, puesto para garaje No. 47 (Doble)</t>
  </si>
  <si>
    <t>Carrera 46 Calle 52, No. 45-78, Sótano A, garaje No.47 (Doble)</t>
  </si>
  <si>
    <t>001-0311797</t>
  </si>
  <si>
    <t>050010103101900480006901990047</t>
  </si>
  <si>
    <t>Carrera 46 Calle 52, No.  45-78, Sótano A, garaje No. 48 (Doble);   Calle 52 No 45-78, pq. 48</t>
  </si>
  <si>
    <t xml:space="preserve"> Calle 52 No 45-78, parqueadero 48</t>
  </si>
  <si>
    <t>Carrera 46 Calle 52, No.  45-78, Sótano A, puesto para garaje No. 48 (Doble)</t>
  </si>
  <si>
    <t>Carrera 46 Calle 52, No. 45-78, Sótano A, garaje No.48 (Doble)</t>
  </si>
  <si>
    <t>001-0311798</t>
  </si>
  <si>
    <t>050010103101900480006901990048</t>
  </si>
  <si>
    <t>Carrera 46 Calle 52, No.  45-78, Sótano A, garaje No. 49.;   Calle 52 No 45-78, pq. 49</t>
  </si>
  <si>
    <t xml:space="preserve"> Calle 52 No 45-78, parqueadero 49</t>
  </si>
  <si>
    <t>Carrera 46 Calle 52, No.  45-78, Sótano A, puesto para garaje No. 49.</t>
  </si>
  <si>
    <t>Carrera 46 Calle 52, No. 45-78, Sótano A, garaje No.49.</t>
  </si>
  <si>
    <t>001-0311799</t>
  </si>
  <si>
    <t>050010103101900480006901990049</t>
  </si>
  <si>
    <t>Carrera 46 Calle 52, No.  45-78, Sótano A, garaje No. 50.;   Calle 52 No 45-78, pq. 50</t>
  </si>
  <si>
    <t xml:space="preserve"> Calle 52 No 45-78, parqueadero 50</t>
  </si>
  <si>
    <t>Carrera 46 Calle 52, No.  45-78, Sótano A, puesto para garaje No. 50.</t>
  </si>
  <si>
    <t>Carrera 46 Calle 52, No. 45-78, Sótano A, garaje No.50.</t>
  </si>
  <si>
    <t>001-0311800</t>
  </si>
  <si>
    <t>050010103101900480006901990050</t>
  </si>
  <si>
    <t>Carrera 46 Calle 52, No.  45-78, Sótano A, garaje No. 51.;   Calle 52 No 45-78, pq. 51</t>
  </si>
  <si>
    <t xml:space="preserve"> Calle 52 No 45-78, parqueadero 51</t>
  </si>
  <si>
    <t>Carrera 46 Calle 52, No.  45-78, Sótano A, puesto para garaje No. 51.</t>
  </si>
  <si>
    <t>Carrera 46 Calle 52, No. 45-78, Sótano A, garaje No.51.</t>
  </si>
  <si>
    <t>001-0311801</t>
  </si>
  <si>
    <t>050010103101900480006901990051</t>
  </si>
  <si>
    <t>Neiva</t>
  </si>
  <si>
    <t>Carrera 7 # 75B-14, Antiguas Instalaciones  CONASA, Neiva (1,96% participación);  Lote 2 Carrera 7 N° 75B-14 Neiva</t>
  </si>
  <si>
    <t>LOTE 2 CARRERA 7 N°  75B-14 NEIVA</t>
  </si>
  <si>
    <t>Carrera 7 # 75B -14, Antiguas Instalaciones  CONASA, Neiva (1,96% participación)</t>
  </si>
  <si>
    <t>Carrera 7 # 75B -14 , Neiva</t>
  </si>
  <si>
    <t>1,96%</t>
  </si>
  <si>
    <t>200-180562</t>
  </si>
  <si>
    <t>41001010900830000000</t>
  </si>
  <si>
    <t>Auto 440-017161</t>
  </si>
  <si>
    <t>Supersociedades Bta.</t>
  </si>
  <si>
    <t>BODEGAS</t>
  </si>
  <si>
    <t>INVADIDO</t>
  </si>
  <si>
    <t xml:space="preserve"> </t>
  </si>
  <si>
    <t>Pasto</t>
  </si>
  <si>
    <t>Calle 19 No. 22-70, Oficina B, Edif. Centro Financiero Nariño Banco del Estado ;  Calle 19 No. 22-70 Of. 2B</t>
  </si>
  <si>
    <t>CALLE 19 NO. 22-70 OFICINAS 2B Y 2D</t>
  </si>
  <si>
    <t xml:space="preserve">Calle 19 No. 22-70, Oficina B, Edif. Centro Financiero Nariño Banco del Estado </t>
  </si>
  <si>
    <t>Ed. Centro Finan. de Nariño Bco. del Estado, Of. "B"</t>
  </si>
  <si>
    <t>301B</t>
  </si>
  <si>
    <t>240-0093222</t>
  </si>
  <si>
    <t>52001010201310044902</t>
  </si>
  <si>
    <t>2 Pasto</t>
  </si>
  <si>
    <t>Calle 19 No. 22-70, Oficina D, Edif. Centro Financiero Nariño Banco del Estado ;  Calle 19 No. 22-70 Of. 2D</t>
  </si>
  <si>
    <t xml:space="preserve">Calle 19 No. 22-70, Oficina D, Edif. Centro Financiero Nariño Banco del Estado </t>
  </si>
  <si>
    <t>Ed. Centro Finan. de Nariño Bco. del Estado, Of. "D"</t>
  </si>
  <si>
    <t>302D</t>
  </si>
  <si>
    <t>240-0093224</t>
  </si>
  <si>
    <t>52001010201310045902</t>
  </si>
  <si>
    <t xml:space="preserve"> Quibdo</t>
  </si>
  <si>
    <t>Carrera 2 No. 24-14, oficina 202 Edificio BCH;  Carrera 2 No 24-14, Edificio BCH, oficicna 202</t>
  </si>
  <si>
    <t>Carrera 2 No 24-14, Edificio BCH, ofiicna 202</t>
  </si>
  <si>
    <t>Lote de terreno Carrear 2 No. 24-14, oficina 202 Edificio BCH</t>
  </si>
  <si>
    <t>Carrera 2 No. 24-14, oficina 202, Edificio BCH</t>
  </si>
  <si>
    <t>180-0007639</t>
  </si>
  <si>
    <t>27001010100000043090190000009</t>
  </si>
  <si>
    <t>31 Bta</t>
  </si>
  <si>
    <t>Carrera 2 No. 24-14, oficina 203 Edificio BCH;  Carrera 2 No 24-14, Edificio BCH, oficina 203</t>
  </si>
  <si>
    <t>Carrera 2 No 24-14, Edificio BCH, oficina 203</t>
  </si>
  <si>
    <t>Lote de terreno Carrear 2 No. 24-14, oficina 203 Edificio BCH</t>
  </si>
  <si>
    <t>Carrear 2 No. 24-14, oficina 203, Edificio BCH</t>
  </si>
  <si>
    <t>180-0007640</t>
  </si>
  <si>
    <t>270010101000000430901900000010</t>
  </si>
  <si>
    <t>Riohacha</t>
  </si>
  <si>
    <t>Calle 7 No. 6-57 Local 101-103 Centro Comercial "Olimpia";  Calle 7 No. 6-57,  Local 101/103 C. Cial. Olimpia</t>
  </si>
  <si>
    <t>Calle 7 No. 6-57, Centro Comercial Olimpia Local 101/103</t>
  </si>
  <si>
    <t>Calle 7 No. 6-57 Centro Comercial "Olimpia" Local 101-103</t>
  </si>
  <si>
    <t>Calle 7 No. 6-57 C. Comercial "Olimpia" Local 101-103</t>
  </si>
  <si>
    <t xml:space="preserve"> 101/103</t>
  </si>
  <si>
    <t>210-0015571</t>
  </si>
  <si>
    <t>44001010200000028090190000006</t>
  </si>
  <si>
    <t xml:space="preserve"> Tunja</t>
  </si>
  <si>
    <t xml:space="preserve">Calle 18 No 11-22, oficina 406;  Sin dirección, Edificio Banco del Estado PH Oficina 406; </t>
  </si>
  <si>
    <t>Calle 18 No 11-22, oficina 406</t>
  </si>
  <si>
    <t>Sin dirección, Edificio Banco del Estado PH Oficina 406</t>
  </si>
  <si>
    <t>Sin dirección, Edificio Banco del Estado PH Of. 406</t>
  </si>
  <si>
    <t>070-0069944</t>
  </si>
  <si>
    <t>15001010100180102903</t>
  </si>
  <si>
    <t>1 Tunja</t>
  </si>
  <si>
    <t>Yopal</t>
  </si>
  <si>
    <t xml:space="preserve">Carrera 29 No. 13-32, Local 4, Edificio DECK 29 </t>
  </si>
  <si>
    <t>470-107914</t>
  </si>
  <si>
    <t xml:space="preserve"> 10104890160902 </t>
  </si>
  <si>
    <t>2 Bta</t>
  </si>
  <si>
    <t xml:space="preserve">Carrera 29 No. 13-40, Local 5, Edificio DECK 29 </t>
  </si>
  <si>
    <t>470-107915</t>
  </si>
  <si>
    <t xml:space="preserve"> 10104890161902 </t>
  </si>
  <si>
    <t xml:space="preserve">Calle 13 No. 27-64, Garaje 3, Edificio DECK 29 </t>
  </si>
  <si>
    <t xml:space="preserve">CALLE 13 No. 27-64, Graje 3, Edificio DECK 29 </t>
  </si>
  <si>
    <t>470-107893</t>
  </si>
  <si>
    <t xml:space="preserve"> 10104890305902 </t>
  </si>
  <si>
    <t xml:space="preserve">Calle 13 No. 27-64, Garaje 5, Edificio DECK 29 </t>
  </si>
  <si>
    <t xml:space="preserve">CALLE 13 No. 27-64, Graje 5, Edificio DECK 29 </t>
  </si>
  <si>
    <t>470-107895</t>
  </si>
  <si>
    <t xml:space="preserve"> 10104890307902 </t>
  </si>
  <si>
    <t>Valor comparativo</t>
  </si>
  <si>
    <r>
      <rPr>
        <b/>
        <sz val="8"/>
        <rFont val="Arial"/>
        <family val="2"/>
      </rPr>
      <t>Nota:</t>
    </r>
    <r>
      <rPr>
        <sz val="8"/>
        <rFont val="Arial"/>
        <family val="2"/>
      </rPr>
      <t xml:space="preserve"> En Propiedad, Planta y Equipo </t>
    </r>
  </si>
  <si>
    <t>Diferencia</t>
  </si>
  <si>
    <t>Inversión (Bienes Realizables- Arriendo)</t>
  </si>
  <si>
    <t>Revocación de la póliza con termino de noventa (90)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noventa (90) días y para AMIT Y AMCCOPH diez (10) días de antelación, contados a partir de la fecha del envío. El asegurado en cualquier momento, según lo previsto en el Código de Comercio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</si>
  <si>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t>
    </r>
    <r>
      <rPr>
        <b/>
        <sz val="10"/>
        <rFont val="Century Gothic"/>
        <family val="2"/>
      </rPr>
      <t xml:space="preserve"> (90) días calendario</t>
    </r>
    <r>
      <rPr>
        <sz val="10"/>
        <rFont val="Century Gothic"/>
        <family val="2"/>
      </rPr>
      <t xml:space="preserve">. Los días de anticipación del aviso serán contados a partir de la fecha de recepción por parte del Asegurado de la noticia escrita certificada.
</t>
    </r>
  </si>
  <si>
    <r>
      <t xml:space="preserve">Ampliación del plazo para aviso de revocación de la póliza: </t>
    </r>
    <r>
      <rPr>
        <sz val="10"/>
        <rFont val="Century Gothic"/>
        <family val="2"/>
      </rPr>
      <t>La compañía debe contemplar bajo esta cláusula que la póliza podrá ser revocada unilateralmente por la compañía, mediante noticia escrita certificada enviada al asegurado a su última dirección registrada, con una anticipación no menor de</t>
    </r>
    <r>
      <rPr>
        <b/>
        <sz val="10"/>
        <rFont val="Century Gothic"/>
        <family val="2"/>
      </rPr>
      <t xml:space="preserve"> noventa (90) días;</t>
    </r>
    <r>
      <rPr>
        <sz val="10"/>
        <rFont val="Century Gothic"/>
        <family val="2"/>
      </rPr>
      <t xml:space="preserve">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</si>
  <si>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t>Deducibles obligatorias</t>
  </si>
  <si>
    <t>Obras de arte</t>
  </si>
  <si>
    <t xml:space="preserve">10% del valor de la pérdida, mínimo 3 SMMLV </t>
  </si>
  <si>
    <r>
      <t xml:space="preserve">Cláusula de adecuación de construcciones a las normas de sismo resistencia con sublimite del 20% del valor de reconstrucción, el cual se encuentra dentro del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</si>
  <si>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r>
      <t xml:space="preserve">Portadores externos y reproducción de la información con sublimite de $1.000.000.000 por evento / vigencia: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que no cuenten con respaldo de almacenamiento,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</si>
  <si>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t>Limite asegurado por despacho:  La suma de $150,000,000</t>
  </si>
  <si>
    <t>EXCLUSIÓN CLAUSULA DE LIMITACIÓN DE SANCIONES: ningún asegurador ofrecerá cobertura ni será responsable por el pago de reclamos o proporcionará beneficios que deriven del presente contrato si la provisión de dicha cobertura, pago de dicho reclamo o provisión de dicho beneficio expusiera al asegurador a cualquier sanción, prohibición o restricción de acuerdo con las resoluciones de las Naciones Unidas o de las sanciones comerciales o económicas, leyes o regulaciones de la Unión Europea, Reino Unido, Francia, o Estados Unidos de América”. 
Por medio de la presente cláusula, se aclara expresamente que quedan excluidos de cobertura aquellos los despachos o embarques con origen o destino en los siguientes países o regiones, puertos o aeropuertos ubicados en Crimea, incluido Sebastopol, Cuba, Irán, Siria, Corea del Norte, Bielorrusia, República Democrática del Congo, Somalia, Sudán del Sur, Sudán, Zimbabwe, Rusia, Ucrania</t>
  </si>
  <si>
    <t>Límites Asegurados Responsabilidad Civil Extracontractual para vehículos: $ 3.000.000.000</t>
  </si>
  <si>
    <r>
      <t>Amparo automático de equipos y accesorios hasta el 10% del valor de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</si>
  <si>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t>Según guía Fasecolda $128.000.000</t>
  </si>
  <si>
    <t>Sistema de cobertura.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t>
  </si>
  <si>
    <t>Contaminación accidental, súbita e imprevista. Excluye contaminación paulatina</t>
  </si>
  <si>
    <t>Perjuicios causados por directivos, representantes  y empleados del asegurado, en el desempeño de sus funciones y dentro de las actividades del asegurado, dentro y fuera de Colombia, incluyendo en viajes. Excluye Responsabilidad Civil Profesional. Excluye reclamaciones provenientes de USA, Puerto Rico y Canadá y la Responsabilidad Civil Vehicular.</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</si>
  <si>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r>
      <rPr>
        <b/>
        <sz val="10"/>
        <rFont val="Century Gothic"/>
        <family val="2"/>
      </rPr>
      <t xml:space="preserve"> Se excluye cualquier tipo de obligación contractual</t>
    </r>
  </si>
  <si>
    <r>
      <t>Ampliación del plazo para aviso de revocación de la póliza</t>
    </r>
    <r>
      <rPr>
        <sz val="10"/>
        <rFont val="Century Gothic"/>
        <family val="2"/>
      </rPr>
      <t xml:space="preserve">: La aseguradora debe contemplar bajo esta cláusula que la póliza podrá ser revocada unilateralmente por la compañía, mediante noticia escrita certificada enviada al asegurado a su última dirección registrada, con una anticipación no menor de </t>
    </r>
    <r>
      <rPr>
        <b/>
        <sz val="10"/>
        <rFont val="Century Gothic"/>
        <family val="2"/>
      </rPr>
      <t>noventa (90) días calendario</t>
    </r>
    <r>
      <rPr>
        <sz val="10"/>
        <rFont val="Century Gothic"/>
        <family val="2"/>
      </rPr>
      <t>. Los días de anticipación del aviso serán contados a partir de la fecha de recepción por parte del Asegurado de la noticia escrita certificada.</t>
    </r>
  </si>
  <si>
    <r>
      <t xml:space="preserve">Ampliación del plazo para aviso de revocación de la póliza: </t>
    </r>
    <r>
      <rPr>
        <sz val="10"/>
        <rFont val="Century Gothic"/>
        <family val="2"/>
      </rPr>
      <t xml:space="preserve">la compañia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</si>
  <si>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para maquinaria,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</si>
  <si>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r>
      <rPr>
        <b/>
        <sz val="10"/>
        <color theme="1"/>
        <rFont val="Century Gothic"/>
        <family val="2"/>
      </rPr>
      <t>• Definición de evento:</t>
    </r>
    <r>
      <rPr>
        <sz val="10"/>
        <color theme="1"/>
        <rFont val="Century Gothic"/>
        <family val="2"/>
      </rPr>
      <t xml:space="preserve">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r>
  </si>
  <si>
    <r>
      <rPr>
        <b/>
        <u/>
        <sz val="10"/>
        <color theme="1"/>
        <rFont val="Century Gothic"/>
        <family val="2"/>
      </rPr>
      <t xml:space="preserve">CARGOS ASEGURADOS:
</t>
    </r>
    <r>
      <rPr>
        <sz val="10"/>
        <color theme="1"/>
        <rFont val="Century Gothic"/>
        <family val="2"/>
      </rPr>
      <t>Miembros Principal de Junta Directiva ....................................5
Miembros Suplentes de Junta Directiva ..................................4</t>
    </r>
    <r>
      <rPr>
        <b/>
        <u/>
        <sz val="10"/>
        <color theme="1"/>
        <rFont val="Century Gothic"/>
        <family val="2"/>
      </rPr>
      <t xml:space="preserve">
</t>
    </r>
    <r>
      <rPr>
        <sz val="10"/>
        <color theme="1"/>
        <rFont val="Century Gothic"/>
        <family val="2"/>
      </rPr>
      <t xml:space="preserve">Presidente ...............................................................................1
Jefe Oficina Control Interno ...................................................1
Vicepresidente ........................................................................6
Subgerente Sucursal Tipo C .....................................................8
Subgerente Sucursal Tipo A ..................................................... 9
Subgerente Casa Matriz .........................................................18
Secretario General ..................................................................1
Jefe de Oficina .......................................................................14
Gestor Comercial Tipo II .........................................................14
Gestor Comercial Tipo I ..........................................................16
Gerente Sucursales ..................................................................1
Gerente Sucursal Tipo E ............................................................8
Gerente Sucursal Tipo D ...........................................................5
Gerente Sucursal Tipo C - Cartagena ......................................1
Gerente Sucursal Tipo C ...........................................................7
Gerente Sucursal Tipo A ...........................................................5
Gerente Casa Matriz - Riesgos …............................................ 1
Gerente Casa Matriz ….......................................................... 23
Actuario responsable  …........................................................ 1
Asistente administrativo, conductor, Coordinador, Especialista, Profesional, Profesional III, Secretaria de Presidencia, Secretaria de Vicepresidencia, Técnicos, Técnicos II................................74
</t>
    </r>
    <r>
      <rPr>
        <b/>
        <sz val="10"/>
        <color theme="1"/>
        <rFont val="Century Gothic"/>
        <family val="2"/>
      </rPr>
      <t>TOTAL  ..................................................................................... 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</si>
</sst>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_-* #,##0.000_-;\-* #,##0.000_-;_-* &quot;-&quot;_-;_-@_-"/>
    <numFmt numFmtId="172" formatCode="_(&quot;$&quot;* #,##0.00_);_(&quot;$&quot;* \(#,##0.00\);_(&quot;$&quot;* &quot;-&quot;??_);_(@_)"/>
    <numFmt numFmtId="173" formatCode="_-* #,##0.0000000_-;\-* #,##0.0000000_-;_-* &quot;-&quot;_-;_-@_-"/>
    <numFmt numFmtId="174" formatCode="_-* #,##0.00\ [$€-1]_-;\-* #,##0.00\ [$€-1]_-;_-* &quot;-&quot;??\ [$€-1]_-"/>
    <numFmt numFmtId="175" formatCode="_-[$€-2]* #,##0.00_-;\-[$€-2]* #,##0.00_-;_-[$€-2]* &quot;-&quot;??_-"/>
    <numFmt numFmtId="176" formatCode="_ [$€]\ * #,##0.00_ ;_ [$€]\ * \-#,##0.00_ ;_ [$€]\ * &quot;-&quot;??_ ;_ @_ "/>
    <numFmt numFmtId="177" formatCode="_([$€]* #,##0.00_);_([$€]* \(#,##0.00\);_([$€]* &quot;-&quot;??_);_(@_)"/>
    <numFmt numFmtId="178" formatCode="_ [$€-2]\ * #,##0.00_ ;_ [$€-2]\ * \-#,##0.00_ ;_ [$€-2]\ * &quot;-&quot;??_ "/>
    <numFmt numFmtId="179" formatCode="_-* #,##0.0000_-;\-* #,##0.0000_-;_-* &quot;-&quot;_-;_-@_-"/>
    <numFmt numFmtId="180" formatCode="_-* #,##0.000000_-;\-* #,##0.000000_-;_-* &quot;-&quot;_-;_-@_-"/>
    <numFmt numFmtId="181" formatCode="_-* #,##0\ _p_t_a_-;\-* #,##0\ _p_t_a_-;_-* &quot;-&quot;\ _p_t_a_-;_-@_-"/>
    <numFmt numFmtId="182" formatCode="_-* #,##0\ _€_-;\-* #,##0\ _€_-;_-* &quot;-&quot;??\ _€_-;_-@_-"/>
    <numFmt numFmtId="183" formatCode="_-* #,##0.00\ _$_-;\-* #,##0.00\ _$_-;_-* &quot;-&quot;??\ _$_-;_-@_-"/>
    <numFmt numFmtId="184" formatCode="_-* #,##0.00\ _€_-;\-* #,##0.00\ _€_-;_-* &quot;-&quot;??\ _€_-;_-@_-"/>
    <numFmt numFmtId="185" formatCode="[$$-240A]\ #,##0"/>
    <numFmt numFmtId="186" formatCode="[$-240A]dddd\,\ dd&quot; de &quot;mmmm&quot; de &quot;yyyy"/>
    <numFmt numFmtId="187" formatCode="_ &quot;$&quot;\ * #,##0.00_ ;_ &quot;$&quot;\ * \-#,##0.00_ ;_ &quot;$&quot;\ * &quot;-&quot;??_ ;_ @_ "/>
    <numFmt numFmtId="188" formatCode="_(&quot;N$&quot;* #,##0.00_);_(&quot;N$&quot;* \(#,##0.00\);_(&quot;N$&quot;* &quot;-&quot;??_);_(@_)"/>
    <numFmt numFmtId="189" formatCode="_-* #,##0.00\ &quot;Pts&quot;_-;\-* #,##0.00\ &quot;Pts&quot;_-;_-* &quot;-&quot;??\ &quot;Pts&quot;_-;_-@_-"/>
    <numFmt numFmtId="190" formatCode="_(&quot;C$&quot;* #,##0.00_);_(&quot;C$&quot;* \(#,##0.00\);_(&quot;C$&quot;* &quot;-&quot;??_);_(@_)"/>
    <numFmt numFmtId="191" formatCode="&quot;£&quot;#,##0.00;[Red]\-&quot;£&quot;#,##0.00"/>
    <numFmt numFmtId="192" formatCode="_-* #,##0.00000_-;\-* #,##0.00000_-;_-* &quot;-&quot;_-;_-@_-"/>
    <numFmt numFmtId="193" formatCode="0.00%;[Red]\(0.00%\)"/>
    <numFmt numFmtId="194" formatCode="0.00_);[Red]\(0.00\)"/>
    <numFmt numFmtId="195" formatCode="&quot;Sí&quot;;&quot;Sí&quot;;&quot;No&quot;"/>
    <numFmt numFmtId="196" formatCode="#.##0,"/>
    <numFmt numFmtId="197" formatCode="\$#,"/>
    <numFmt numFmtId="198" formatCode="#,#00"/>
    <numFmt numFmtId="199" formatCode="0.0%"/>
    <numFmt numFmtId="200" formatCode="0.000"/>
    <numFmt numFmtId="201" formatCode="0.0000"/>
    <numFmt numFmtId="202" formatCode="_(* #,##0.0_);_(* \(#,##0.0\);_(* &quot;-&quot;??_);_(@_)"/>
    <numFmt numFmtId="203" formatCode="_(* #,##0.000_);_(* \(#,##0.000\);_(* &quot;-&quot;??_);_(@_)"/>
    <numFmt numFmtId="204" formatCode="_(* #,##0.0000_);_(* \(#,##0.0000\);_(* &quot;-&quot;??_);_(@_)"/>
    <numFmt numFmtId="205" formatCode="0%;\(0%\)"/>
    <numFmt numFmtId="206" formatCode="_(* #,##0,_);_(* \(#,##0,\);_(* &quot;-&quot;_);_(@_)"/>
    <numFmt numFmtId="207" formatCode="_-* #,##0\ _P_t_s_-;\-* #,##0\ _P_t_s_-;_-* &quot;- &quot;_P_t_s_-;_-@_-"/>
    <numFmt numFmtId="208" formatCode="_-* #,##0.0\ _p_t_a_-;\-* #,##0.0\ _p_t_a_-;_-* &quot;-&quot;??\ _p_t_a_-;_-@_-"/>
    <numFmt numFmtId="209" formatCode="_ * #,##0_ ;_ * \-#,##0_ ;_ * &quot;-&quot;_ ;_ @_ "/>
    <numFmt numFmtId="210" formatCode="&quot;$&quot;\ #,##0;&quot;$&quot;\ \-#,##0"/>
    <numFmt numFmtId="211" formatCode="_-* #,##0.00\ _p_t_a_-;\-* #,##0.00\ _p_t_a_-;_-* &quot;-&quot;??\ _p_t_a_-;_-@_-"/>
    <numFmt numFmtId="212" formatCode="_-* #,##0.00\ &quot;€&quot;_-;\-* #,##0.00\ &quot;€&quot;_-;_-* &quot;-&quot;??\ &quot;€&quot;_-;_-@_-"/>
    <numFmt numFmtId="213" formatCode="_(* #,##0.00000000_);_(* \(#,##0.00000000\);_(* &quot;-&quot;??_);_(@_)"/>
    <numFmt numFmtId="214" formatCode="_-* #,##0.00\ [$€]_-;\-* #,##0.00\ [$€]_-;_-* &quot;-&quot;??\ [$€]_-;_-@_-"/>
    <numFmt numFmtId="215" formatCode="_([$€-2]* #,##0.00_);_([$€-2]* \(#,##0.00\);_([$€-2]* &quot;-&quot;??_)"/>
    <numFmt numFmtId="216" formatCode="[$-240A]d&quot; de &quot;mmmm&quot; de &quot;yyyy;@"/>
    <numFmt numFmtId="217" formatCode="_-* #,##0.00\ _P_t_s_-;\-* #,##0.00\ _P_t_s_-;_-* &quot;-&quot;??\ _P_t_s_-;_-@_-"/>
    <numFmt numFmtId="218" formatCode="_-* #,##0.00\ &quot;$&quot;_-;\-* #,##0.00\ &quot;$&quot;_-;_-* &quot;-&quot;??\ &quot;$&quot;_-;_-@_-"/>
    <numFmt numFmtId="219" formatCode="_-&quot;$&quot;\ * #,##0_-;\-&quot;$&quot;\ * #,##0_-;_-&quot;$&quot;\ * &quot;-&quot;??_-;_-@_-"/>
    <numFmt numFmtId="220" formatCode="&quot;$&quot;\ #,##0.00;[Red]&quot;$&quot;\ #,##0.00"/>
    <numFmt numFmtId="221" formatCode="[$USD]\ #,##0;\-[$USD]\ #,##0"/>
    <numFmt numFmtId="222" formatCode="0.00_)"/>
    <numFmt numFmtId="223" formatCode="_-* #,##0.00_-;\-* #,##0.00_-;_-* &quot;-&quot;_-;_-@_-"/>
    <numFmt numFmtId="224" formatCode="_-* #,##0.0_-;\-* #,##0.0_-;_-* &quot;-&quot;_-;_-@_-"/>
  </numFmts>
  <fonts count="130">
    <font>
      <sz val="11"/>
      <color theme="1"/>
      <name val="Calibri"/>
      <family val="2"/>
      <scheme val="minor"/>
    </font>
    <font>
      <sz val="10"/>
      <color theme="1"/>
      <name val="Arial"/>
      <family val="2"/>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1"/>
      <color theme="0"/>
      <name val="Arial Narrow"/>
      <family val="2"/>
    </font>
    <font>
      <sz val="10"/>
      <name val="Arial Narrow"/>
      <family val="2"/>
    </font>
    <font>
      <b/>
      <sz val="10"/>
      <color rgb="FF000000"/>
      <name val="Century Gothic"/>
      <family val="2"/>
    </font>
    <font>
      <b/>
      <sz val="11"/>
      <name val="Calibri"/>
      <family val="2"/>
      <scheme val="minor"/>
    </font>
    <font>
      <b/>
      <sz val="12"/>
      <name val="Century Gothic"/>
      <family val="2"/>
    </font>
    <font>
      <b/>
      <sz val="14"/>
      <color theme="1"/>
      <name val="Calibri"/>
      <family val="2"/>
      <scheme val="minor"/>
    </font>
    <font>
      <b/>
      <u/>
      <sz val="10"/>
      <color theme="1"/>
      <name val="Century Gothic"/>
      <family val="2"/>
    </font>
    <font>
      <sz val="11"/>
      <name val="Arial Narrow"/>
      <family val="2"/>
    </font>
    <font>
      <sz val="6"/>
      <color rgb="FF000000"/>
      <name val="Arial"/>
      <family val="2"/>
    </font>
    <font>
      <b/>
      <sz val="18"/>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9"/>
      <color indexed="81"/>
      <name val="Tahoma"/>
      <family val="2"/>
    </font>
    <font>
      <sz val="11"/>
      <name val="Calibri"/>
      <family val="2"/>
    </font>
    <font>
      <sz val="10"/>
      <color rgb="FF000000"/>
      <name val="Calibri"/>
      <family val="2"/>
    </font>
    <font>
      <sz val="10"/>
      <name val="Calibri"/>
      <family val="2"/>
    </font>
    <font>
      <b/>
      <sz val="8"/>
      <name val="Arial"/>
      <family val="2"/>
    </font>
    <font>
      <b/>
      <sz val="16"/>
      <name val="Arial"/>
      <family val="2"/>
    </font>
    <font>
      <b/>
      <vertAlign val="superscript"/>
      <sz val="8"/>
      <name val="Arial"/>
      <family val="2"/>
    </font>
    <font>
      <sz val="8"/>
      <color rgb="FFFF0000"/>
      <name val="Arial"/>
      <family val="2"/>
    </font>
  </fonts>
  <fills count="78">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CC"/>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rgb="FF00B05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010">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39"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17" fillId="36" borderId="0" applyNumberFormat="0" applyBorder="0" applyAlignment="0" applyProtection="0"/>
    <xf numFmtId="0" fontId="41" fillId="39" borderId="0" applyNumberFormat="0" applyBorder="0" applyAlignment="0" applyProtection="0"/>
    <xf numFmtId="0" fontId="17" fillId="16" borderId="0" applyNumberFormat="0" applyBorder="0" applyAlignment="0" applyProtection="0"/>
    <xf numFmtId="0" fontId="41" fillId="3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41" fillId="4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41"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41" fillId="4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41" fillId="4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1" fillId="44" borderId="0" applyNumberFormat="0" applyBorder="0" applyAlignment="0" applyProtection="0"/>
    <xf numFmtId="0" fontId="17" fillId="36" borderId="0" applyNumberFormat="0" applyBorder="0" applyAlignment="0" applyProtection="0"/>
    <xf numFmtId="0" fontId="41" fillId="44"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41" fillId="4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41" fillId="4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41"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41" fillId="42"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41" fillId="46"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41" fillId="4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50" borderId="0" applyNumberFormat="0" applyBorder="0" applyAlignment="0" applyProtection="0"/>
    <xf numFmtId="0" fontId="33" fillId="18"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7" borderId="0" applyNumberFormat="0" applyBorder="0" applyAlignment="0" applyProtection="0"/>
    <xf numFmtId="0" fontId="33" fillId="22"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48" borderId="0" applyNumberFormat="0" applyBorder="0" applyAlignment="0" applyProtection="0"/>
    <xf numFmtId="0" fontId="33" fillId="26"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1" borderId="0" applyNumberFormat="0" applyBorder="0" applyAlignment="0" applyProtection="0"/>
    <xf numFmtId="0" fontId="33" fillId="30"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2" borderId="0" applyNumberFormat="0" applyBorder="0" applyAlignment="0" applyProtection="0"/>
    <xf numFmtId="0" fontId="33" fillId="34"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42" fillId="53" borderId="0" applyNumberFormat="0" applyBorder="0" applyAlignment="0" applyProtection="0"/>
    <xf numFmtId="0" fontId="33" fillId="38" borderId="0" applyNumberFormat="0" applyBorder="0" applyAlignment="0" applyProtection="0"/>
    <xf numFmtId="0" fontId="9" fillId="0" borderId="0"/>
    <xf numFmtId="0" fontId="42" fillId="54" borderId="0" applyNumberFormat="0" applyBorder="0" applyAlignment="0" applyProtection="0"/>
    <xf numFmtId="0" fontId="33" fillId="15"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43" fillId="40" borderId="0" applyNumberFormat="0" applyBorder="0" applyAlignment="0" applyProtection="0"/>
    <xf numFmtId="0" fontId="23" fillId="9" borderId="0" applyNumberFormat="0" applyBorder="0" applyAlignment="0" applyProtection="0"/>
    <xf numFmtId="0" fontId="44" fillId="41" borderId="0" applyNumberFormat="0" applyBorder="0" applyAlignment="0" applyProtection="0"/>
    <xf numFmtId="0" fontId="22" fillId="8"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27" fillId="12" borderId="29" applyNumberFormat="0" applyAlignment="0" applyProtection="0"/>
    <xf numFmtId="0" fontId="45" fillId="45" borderId="35" applyNumberFormat="0" applyAlignment="0" applyProtection="0"/>
    <xf numFmtId="0" fontId="27" fillId="12" borderId="29" applyNumberFormat="0" applyAlignment="0" applyProtection="0"/>
    <xf numFmtId="0" fontId="45" fillId="45" borderId="35" applyNumberFormat="0" applyAlignment="0" applyProtection="0"/>
    <xf numFmtId="0" fontId="27" fillId="12" borderId="29" applyNumberFormat="0" applyAlignment="0" applyProtection="0"/>
    <xf numFmtId="37" fontId="46" fillId="0" borderId="0"/>
    <xf numFmtId="0" fontId="47" fillId="58" borderId="36" applyNumberFormat="0" applyAlignment="0" applyProtection="0"/>
    <xf numFmtId="0" fontId="29" fillId="13" borderId="32" applyNumberFormat="0" applyAlignment="0" applyProtection="0"/>
    <xf numFmtId="0" fontId="47" fillId="58" borderId="36" applyNumberFormat="0" applyAlignment="0" applyProtection="0"/>
    <xf numFmtId="0" fontId="29" fillId="13" borderId="32" applyNumberFormat="0" applyAlignment="0" applyProtection="0"/>
    <xf numFmtId="0" fontId="48" fillId="0" borderId="37" applyNumberFormat="0" applyFill="0" applyAlignment="0" applyProtection="0"/>
    <xf numFmtId="0" fontId="28" fillId="0" borderId="31" applyNumberFormat="0" applyFill="0" applyAlignment="0" applyProtection="0"/>
    <xf numFmtId="0" fontId="48" fillId="0" borderId="37" applyNumberFormat="0" applyFill="0" applyAlignment="0" applyProtection="0"/>
    <xf numFmtId="0" fontId="28" fillId="0" borderId="31" applyNumberFormat="0" applyFill="0" applyAlignment="0" applyProtection="0"/>
    <xf numFmtId="0" fontId="47" fillId="58" borderId="36" applyNumberFormat="0" applyAlignment="0" applyProtection="0"/>
    <xf numFmtId="3" fontId="9" fillId="0" borderId="0" applyFill="0" applyBorder="0">
      <alignment horizontal="right"/>
    </xf>
    <xf numFmtId="4" fontId="49"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0" fillId="0" borderId="0" applyFont="0" applyFill="0" applyBorder="0" applyAlignment="0" applyProtection="0"/>
    <xf numFmtId="171" fontId="9" fillId="0" borderId="0">
      <protection locked="0"/>
    </xf>
    <xf numFmtId="172" fontId="9"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50" fillId="0" borderId="0" applyFont="0" applyFill="0" applyBorder="0" applyAlignment="0" applyProtection="0"/>
    <xf numFmtId="173" fontId="9" fillId="0" borderId="0">
      <protection locked="0"/>
    </xf>
    <xf numFmtId="0" fontId="52"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42" fillId="54" borderId="0" applyNumberFormat="0" applyBorder="0" applyAlignment="0" applyProtection="0"/>
    <xf numFmtId="0" fontId="33" fillId="15" borderId="0" applyNumberFormat="0" applyBorder="0" applyAlignment="0" applyProtection="0"/>
    <xf numFmtId="0" fontId="42" fillId="54" borderId="0" applyNumberFormat="0" applyBorder="0" applyAlignment="0" applyProtection="0"/>
    <xf numFmtId="0" fontId="33" fillId="15"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5" borderId="0" applyNumberFormat="0" applyBorder="0" applyAlignment="0" applyProtection="0"/>
    <xf numFmtId="0" fontId="33" fillId="19"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6" borderId="0" applyNumberFormat="0" applyBorder="0" applyAlignment="0" applyProtection="0"/>
    <xf numFmtId="0" fontId="33" fillId="23"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1" borderId="0" applyNumberFormat="0" applyBorder="0" applyAlignment="0" applyProtection="0"/>
    <xf numFmtId="0" fontId="33" fillId="27"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2" borderId="0" applyNumberFormat="0" applyBorder="0" applyAlignment="0" applyProtection="0"/>
    <xf numFmtId="0" fontId="33" fillId="31"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42" fillId="57" borderId="0" applyNumberFormat="0" applyBorder="0" applyAlignment="0" applyProtection="0"/>
    <xf numFmtId="0" fontId="33" fillId="35" borderId="0" applyNumberFormat="0" applyBorder="0" applyAlignment="0" applyProtection="0"/>
    <xf numFmtId="0" fontId="53" fillId="44" borderId="35" applyNumberFormat="0" applyAlignment="0" applyProtection="0"/>
    <xf numFmtId="0" fontId="25" fillId="11" borderId="29" applyNumberFormat="0" applyAlignment="0" applyProtection="0"/>
    <xf numFmtId="0" fontId="53" fillId="44" borderId="35" applyNumberFormat="0" applyAlignment="0" applyProtection="0"/>
    <xf numFmtId="0" fontId="25" fillId="11" borderId="29"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54" fillId="0" borderId="0" applyFont="0" applyFill="0" applyBorder="0" applyAlignment="0" applyProtection="0"/>
    <xf numFmtId="178" fontId="55" fillId="0" borderId="0" applyFont="0" applyFill="0" applyBorder="0" applyAlignment="0" applyProtection="0"/>
    <xf numFmtId="178"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41" fillId="0" borderId="0"/>
    <xf numFmtId="0" fontId="9" fillId="0" borderId="0"/>
    <xf numFmtId="0" fontId="56" fillId="0" borderId="0" applyNumberFormat="0" applyFill="0" applyBorder="0" applyAlignment="0" applyProtection="0"/>
    <xf numFmtId="0" fontId="31" fillId="0" borderId="0" applyNumberFormat="0" applyFill="0" applyBorder="0" applyAlignment="0" applyProtection="0"/>
    <xf numFmtId="179" fontId="9" fillId="0" borderId="0">
      <protection locked="0"/>
    </xf>
    <xf numFmtId="0" fontId="57" fillId="0" borderId="0" applyNumberFormat="0" applyFill="0" applyBorder="0" applyAlignment="0" applyProtection="0">
      <alignment vertical="top"/>
      <protection locked="0"/>
    </xf>
    <xf numFmtId="0" fontId="44" fillId="41" borderId="0" applyNumberFormat="0" applyBorder="0" applyAlignment="0" applyProtection="0"/>
    <xf numFmtId="0" fontId="58" fillId="0" borderId="38" applyNumberFormat="0" applyFill="0" applyAlignment="0" applyProtection="0"/>
    <xf numFmtId="0" fontId="19" fillId="0" borderId="26"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52" fillId="0" borderId="0" applyNumberFormat="0" applyFill="0" applyBorder="0" applyAlignment="0" applyProtection="0"/>
    <xf numFmtId="180" fontId="9" fillId="0" borderId="0">
      <protection locked="0"/>
    </xf>
    <xf numFmtId="180" fontId="9" fillId="0" borderId="0">
      <protection locked="0"/>
    </xf>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3" fillId="40" borderId="0" applyNumberFormat="0" applyBorder="0" applyAlignment="0" applyProtection="0"/>
    <xf numFmtId="0" fontId="23" fillId="9" borderId="0" applyNumberFormat="0" applyBorder="0" applyAlignment="0" applyProtection="0"/>
    <xf numFmtId="0" fontId="43" fillId="40" borderId="0" applyNumberFormat="0" applyBorder="0" applyAlignment="0" applyProtection="0"/>
    <xf numFmtId="0" fontId="23" fillId="9" borderId="0" applyNumberFormat="0" applyBorder="0" applyAlignment="0" applyProtection="0"/>
    <xf numFmtId="0" fontId="53" fillId="44" borderId="35" applyNumberFormat="0" applyAlignment="0" applyProtection="0"/>
    <xf numFmtId="0" fontId="53" fillId="45" borderId="35" applyNumberFormat="0" applyAlignment="0" applyProtection="0"/>
    <xf numFmtId="40" fontId="37" fillId="0" borderId="41">
      <alignment vertical="center"/>
    </xf>
    <xf numFmtId="0" fontId="48" fillId="0" borderId="37" applyNumberFormat="0" applyFill="0" applyAlignment="0" applyProtection="0"/>
    <xf numFmtId="181"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78" fontId="9" fillId="0" borderId="0" applyFont="0" applyFill="0" applyBorder="0" applyAlignment="0" applyProtection="0"/>
    <xf numFmtId="167" fontId="35" fillId="0" borderId="0" applyFont="0" applyFill="0" applyBorder="0" applyAlignment="0" applyProtection="0"/>
    <xf numFmtId="178"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2"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84" fontId="9" fillId="0" borderId="0" applyFont="0" applyFill="0" applyBorder="0" applyAlignment="0" applyProtection="0"/>
    <xf numFmtId="167" fontId="41" fillId="0" borderId="0" applyFont="0" applyFill="0" applyBorder="0" applyAlignment="0" applyProtection="0"/>
    <xf numFmtId="185" fontId="9" fillId="0" borderId="0" applyFont="0" applyFill="0" applyBorder="0" applyAlignment="0" applyProtection="0"/>
    <xf numFmtId="167" fontId="17" fillId="0" borderId="0" applyFont="0" applyFill="0" applyBorder="0" applyAlignment="0" applyProtection="0"/>
    <xf numFmtId="184" fontId="17"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4" fontId="41"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1"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4" fontId="9" fillId="0" borderId="0" applyFont="0" applyFill="0" applyBorder="0" applyAlignment="0" applyProtection="0"/>
    <xf numFmtId="178"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9" fillId="0" borderId="0" applyFont="0" applyFill="0" applyBorder="0" applyAlignment="0" applyProtection="0"/>
    <xf numFmtId="178"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8" fontId="9" fillId="0" borderId="0" applyFont="0" applyFill="0" applyBorder="0" applyAlignment="0" applyProtection="0"/>
    <xf numFmtId="185" fontId="9" fillId="0" borderId="0" applyFont="0" applyFill="0" applyBorder="0" applyAlignment="0" applyProtection="0"/>
    <xf numFmtId="178"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7" fontId="9" fillId="0" borderId="0" applyFont="0" applyFill="0" applyBorder="0" applyAlignment="0" applyProtection="0"/>
    <xf numFmtId="166" fontId="9" fillId="0" borderId="0" applyFont="0" applyFill="0" applyBorder="0" applyAlignment="0" applyProtection="0"/>
    <xf numFmtId="172" fontId="34" fillId="0" borderId="0" applyFont="0" applyFill="0" applyBorder="0" applyAlignment="0" applyProtection="0"/>
    <xf numFmtId="166" fontId="41"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5"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88" fontId="9" fillId="0" borderId="0" applyFont="0" applyFill="0" applyBorder="0" applyAlignment="0" applyProtection="0"/>
    <xf numFmtId="187"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1" fontId="9" fillId="0" borderId="0" applyFont="0" applyFill="0" applyBorder="0" applyAlignment="0" applyProtection="0"/>
    <xf numFmtId="0" fontId="66" fillId="59" borderId="0" applyNumberFormat="0" applyBorder="0" applyAlignment="0" applyProtection="0"/>
    <xf numFmtId="0" fontId="24" fillId="10" borderId="0" applyNumberFormat="0" applyBorder="0" applyAlignment="0" applyProtection="0"/>
    <xf numFmtId="0" fontId="66" fillId="59" borderId="0" applyNumberFormat="0" applyBorder="0" applyAlignment="0" applyProtection="0"/>
    <xf numFmtId="0" fontId="24" fillId="10" borderId="0" applyNumberFormat="0" applyBorder="0" applyAlignment="0" applyProtection="0"/>
    <xf numFmtId="0" fontId="54"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7"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4" fillId="0" borderId="0"/>
    <xf numFmtId="0" fontId="64" fillId="0" borderId="0"/>
    <xf numFmtId="0" fontId="9" fillId="0" borderId="0"/>
    <xf numFmtId="0" fontId="17" fillId="0" borderId="0"/>
    <xf numFmtId="0" fontId="17" fillId="0" borderId="0"/>
    <xf numFmtId="0" fontId="64" fillId="0" borderId="0"/>
    <xf numFmtId="0" fontId="17" fillId="0" borderId="0"/>
    <xf numFmtId="0" fontId="38" fillId="0" borderId="0"/>
    <xf numFmtId="185" fontId="17" fillId="0" borderId="0"/>
    <xf numFmtId="185" fontId="17" fillId="0" borderId="0"/>
    <xf numFmtId="0" fontId="9" fillId="0" borderId="0"/>
    <xf numFmtId="0" fontId="9" fillId="0" borderId="0"/>
    <xf numFmtId="0" fontId="9" fillId="0" borderId="0"/>
    <xf numFmtId="0" fontId="41"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0" fillId="0" borderId="0">
      <alignment vertical="top"/>
    </xf>
    <xf numFmtId="0" fontId="9" fillId="0" borderId="0" applyNumberFormat="0" applyFill="0" applyBorder="0" applyAlignment="0" applyProtection="0"/>
    <xf numFmtId="0" fontId="50"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1"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0"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1" fillId="0" borderId="0"/>
    <xf numFmtId="0" fontId="17" fillId="0" borderId="0"/>
    <xf numFmtId="0" fontId="9" fillId="0" borderId="0" applyNumberFormat="0" applyFill="0" applyBorder="0" applyAlignment="0" applyProtection="0"/>
    <xf numFmtId="0" fontId="51" fillId="0" borderId="0"/>
    <xf numFmtId="0" fontId="9" fillId="0" borderId="0"/>
    <xf numFmtId="0" fontId="17" fillId="0" borderId="0"/>
    <xf numFmtId="0" fontId="9" fillId="0" borderId="0"/>
    <xf numFmtId="0" fontId="17" fillId="0" borderId="0"/>
    <xf numFmtId="0" fontId="51" fillId="0" borderId="0"/>
    <xf numFmtId="0" fontId="9" fillId="0" borderId="0"/>
    <xf numFmtId="0" fontId="35" fillId="0" borderId="0"/>
    <xf numFmtId="0" fontId="68"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0" borderId="42" applyNumberFormat="0" applyFont="0" applyAlignment="0" applyProtection="0"/>
    <xf numFmtId="0" fontId="41" fillId="60" borderId="42"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17" fillId="14" borderId="33" applyNumberFormat="0" applyFont="0" applyAlignment="0" applyProtection="0"/>
    <xf numFmtId="0" fontId="9" fillId="60" borderId="42" applyNumberFormat="0" applyFont="0" applyAlignment="0" applyProtection="0"/>
    <xf numFmtId="0" fontId="9"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69" fillId="45" borderId="43" applyNumberFormat="0" applyAlignment="0" applyProtection="0"/>
    <xf numFmtId="0" fontId="26" fillId="12" borderId="30" applyNumberFormat="0" applyAlignment="0" applyProtection="0"/>
    <xf numFmtId="192"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3" fontId="70" fillId="61" borderId="41">
      <alignment vertical="center"/>
    </xf>
    <xf numFmtId="3" fontId="9" fillId="0" borderId="0" applyFont="0" applyFill="0" applyBorder="0" applyAlignment="0" applyProtection="0"/>
    <xf numFmtId="0" fontId="69" fillId="45" borderId="43" applyNumberFormat="0" applyAlignment="0" applyProtection="0"/>
    <xf numFmtId="0" fontId="26" fillId="12" borderId="30" applyNumberFormat="0" applyAlignment="0" applyProtection="0"/>
    <xf numFmtId="0" fontId="69" fillId="45" borderId="43" applyNumberFormat="0" applyAlignment="0" applyProtection="0"/>
    <xf numFmtId="0" fontId="26" fillId="12" borderId="30" applyNumberFormat="0" applyAlignment="0" applyProtection="0"/>
    <xf numFmtId="194" fontId="71" fillId="0" borderId="44">
      <alignment vertical="center"/>
    </xf>
    <xf numFmtId="0" fontId="9" fillId="0" borderId="0"/>
    <xf numFmtId="0" fontId="9" fillId="0" borderId="0"/>
    <xf numFmtId="0" fontId="9" fillId="0" borderId="0"/>
    <xf numFmtId="10" fontId="72" fillId="0" borderId="45" applyNumberFormat="0" applyFill="0" applyBorder="0"/>
    <xf numFmtId="10" fontId="72" fillId="0" borderId="46" applyNumberFormat="0" applyBorder="0" applyAlignment="0">
      <alignment horizontal="center"/>
    </xf>
    <xf numFmtId="0" fontId="73"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31"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58" fillId="0" borderId="38" applyNumberFormat="0" applyFill="0" applyAlignment="0" applyProtection="0"/>
    <xf numFmtId="0" fontId="19" fillId="0" borderId="26" applyNumberFormat="0" applyFill="0" applyAlignment="0" applyProtection="0"/>
    <xf numFmtId="0" fontId="58" fillId="0" borderId="38"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9" fillId="0" borderId="39" applyNumberFormat="0" applyFill="0" applyAlignment="0" applyProtection="0"/>
    <xf numFmtId="0" fontId="20" fillId="0" borderId="27"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52" fillId="0" borderId="40" applyNumberFormat="0" applyFill="0" applyAlignment="0" applyProtection="0"/>
    <xf numFmtId="0" fontId="21" fillId="0" borderId="28" applyNumberFormat="0" applyFill="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47" applyNumberFormat="0" applyFill="0" applyAlignment="0" applyProtection="0"/>
    <xf numFmtId="0" fontId="32" fillId="0" borderId="34" applyNumberFormat="0" applyFill="0" applyAlignment="0" applyProtection="0"/>
    <xf numFmtId="0" fontId="76" fillId="0" borderId="47" applyNumberFormat="0" applyFill="0" applyAlignment="0" applyProtection="0"/>
    <xf numFmtId="0" fontId="32" fillId="0" borderId="34" applyNumberFormat="0" applyFill="0" applyAlignment="0" applyProtection="0"/>
    <xf numFmtId="0" fontId="73" fillId="0" borderId="0" applyNumberFormat="0" applyFill="0" applyBorder="0" applyAlignment="0" applyProtection="0"/>
    <xf numFmtId="0" fontId="17" fillId="14" borderId="33"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17" fillId="0" borderId="0" applyFont="0" applyFill="0" applyBorder="0" applyAlignment="0" applyProtection="0"/>
    <xf numFmtId="44" fontId="67" fillId="0" borderId="0" applyFont="0" applyFill="0" applyBorder="0" applyAlignment="0" applyProtection="0"/>
    <xf numFmtId="0" fontId="2" fillId="0" borderId="0"/>
    <xf numFmtId="0" fontId="67" fillId="0" borderId="0"/>
    <xf numFmtId="9" fontId="67"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47" fillId="58" borderId="36" applyNumberFormat="0" applyAlignment="0" applyProtection="0"/>
    <xf numFmtId="0" fontId="48" fillId="0" borderId="37" applyNumberFormat="0" applyFill="0" applyAlignment="0" applyProtection="0"/>
    <xf numFmtId="196" fontId="49" fillId="0" borderId="0">
      <protection locked="0"/>
    </xf>
    <xf numFmtId="197" fontId="49" fillId="0" borderId="0">
      <protection locked="0"/>
    </xf>
    <xf numFmtId="0" fontId="49" fillId="0" borderId="0">
      <protection locked="0"/>
    </xf>
    <xf numFmtId="0" fontId="52" fillId="0" borderId="0" applyNumberForma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177" fontId="9" fillId="0" borderId="0" applyFont="0" applyFill="0" applyBorder="0" applyAlignment="0" applyProtection="0"/>
    <xf numFmtId="198" fontId="49" fillId="0" borderId="0">
      <protection locked="0"/>
    </xf>
    <xf numFmtId="0" fontId="78" fillId="0" borderId="0" applyNumberFormat="0" applyFill="0" applyBorder="0" applyAlignment="0" applyProtection="0">
      <alignment vertical="top"/>
      <protection locked="0"/>
    </xf>
    <xf numFmtId="0" fontId="43" fillId="40" borderId="0" applyNumberFormat="0" applyBorder="0" applyAlignment="0" applyProtection="0"/>
    <xf numFmtId="43" fontId="41" fillId="0" borderId="0" applyFont="0" applyFill="0" applyBorder="0" applyAlignment="0" applyProtection="0"/>
    <xf numFmtId="187" fontId="9" fillId="0" borderId="0" applyFont="0" applyFill="0" applyBorder="0" applyAlignment="0" applyProtection="0"/>
    <xf numFmtId="0" fontId="41" fillId="0" borderId="0"/>
    <xf numFmtId="0" fontId="41" fillId="0" borderId="0"/>
    <xf numFmtId="0" fontId="9" fillId="60" borderId="42" applyNumberFormat="0" applyFont="0" applyAlignment="0" applyProtection="0"/>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79" fillId="0" borderId="8">
      <alignment horizontal="center"/>
    </xf>
    <xf numFmtId="3" fontId="51" fillId="0" borderId="0" applyFont="0" applyFill="0" applyBorder="0" applyAlignment="0" applyProtection="0"/>
    <xf numFmtId="0" fontId="51" fillId="62" borderId="0" applyNumberFormat="0" applyFont="0" applyBorder="0" applyAlignment="0" applyProtection="0"/>
    <xf numFmtId="0" fontId="69" fillId="45" borderId="43" applyNumberFormat="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58" fillId="0" borderId="38"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9" fillId="0" borderId="0" applyNumberFormat="0" applyFill="0" applyBorder="0" applyAlignment="0" applyProtection="0"/>
    <xf numFmtId="0" fontId="9" fillId="0" borderId="0" applyFill="0" applyBorder="0" applyAlignment="0"/>
    <xf numFmtId="201" fontId="9" fillId="0" borderId="0" applyFill="0" applyBorder="0" applyAlignment="0"/>
    <xf numFmtId="200" fontId="9" fillId="0" borderId="0" applyFill="0" applyBorder="0" applyAlignment="0"/>
    <xf numFmtId="199" fontId="9" fillId="0" borderId="0" applyFill="0" applyBorder="0" applyAlignment="0"/>
    <xf numFmtId="203"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0" fontId="9" fillId="0" borderId="0" applyFont="0" applyFill="0" applyBorder="0" applyAlignment="0" applyProtection="0"/>
    <xf numFmtId="201" fontId="9" fillId="0" borderId="0" applyFont="0" applyFill="0" applyBorder="0" applyAlignment="0" applyProtection="0"/>
    <xf numFmtId="14" fontId="50" fillId="0" borderId="0" applyFill="0" applyBorder="0" applyAlignment="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38" fontId="77" fillId="63" borderId="0" applyNumberFormat="0" applyBorder="0" applyAlignment="0" applyProtection="0"/>
    <xf numFmtId="0" fontId="81" fillId="0" borderId="5" applyNumberFormat="0" applyAlignment="0" applyProtection="0">
      <alignment horizontal="left" vertical="center"/>
    </xf>
    <xf numFmtId="0" fontId="81" fillId="0" borderId="48">
      <alignment horizontal="left" vertical="center"/>
    </xf>
    <xf numFmtId="10" fontId="77" fillId="64" borderId="44" applyNumberFormat="0" applyBorder="0" applyAlignment="0" applyProtection="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206" fontId="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1" fillId="0" borderId="0"/>
    <xf numFmtId="0" fontId="51" fillId="0" borderId="0"/>
    <xf numFmtId="0" fontId="51" fillId="0" borderId="0"/>
    <xf numFmtId="0" fontId="80" fillId="60" borderId="42" applyNumberFormat="0" applyFont="0" applyAlignment="0" applyProtection="0"/>
    <xf numFmtId="203" fontId="9" fillId="0" borderId="0" applyFont="0" applyFill="0" applyBorder="0" applyAlignment="0" applyProtection="0"/>
    <xf numFmtId="205"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1" fontId="9" fillId="0" borderId="0" applyFill="0" applyBorder="0" applyAlignment="0"/>
    <xf numFmtId="0" fontId="9" fillId="0" borderId="0" applyFill="0" applyBorder="0" applyAlignment="0"/>
    <xf numFmtId="204" fontId="9" fillId="0" borderId="0" applyFill="0" applyBorder="0" applyAlignment="0"/>
    <xf numFmtId="201" fontId="9" fillId="0" borderId="0" applyFill="0" applyBorder="0" applyAlignment="0"/>
    <xf numFmtId="49" fontId="50" fillId="0" borderId="0" applyFill="0" applyBorder="0" applyAlignment="0"/>
    <xf numFmtId="202"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177" fontId="9" fillId="0" borderId="0" applyFont="0" applyFill="0" applyBorder="0" applyAlignment="0" applyProtection="0"/>
    <xf numFmtId="0" fontId="41" fillId="0" borderId="0"/>
    <xf numFmtId="184" fontId="17" fillId="0" borderId="0" applyFont="0" applyFill="0" applyBorder="0" applyAlignment="0" applyProtection="0"/>
    <xf numFmtId="43" fontId="41"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9" fillId="0" borderId="0"/>
    <xf numFmtId="0" fontId="82"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40" fillId="0" borderId="0"/>
    <xf numFmtId="0" fontId="83"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83" fillId="0" borderId="0"/>
    <xf numFmtId="0" fontId="40" fillId="0" borderId="0"/>
    <xf numFmtId="0" fontId="40" fillId="0" borderId="0"/>
    <xf numFmtId="0" fontId="83" fillId="0" borderId="0"/>
    <xf numFmtId="0" fontId="40" fillId="0" borderId="0"/>
    <xf numFmtId="0" fontId="83" fillId="0" borderId="0"/>
    <xf numFmtId="0" fontId="83" fillId="0" borderId="0"/>
    <xf numFmtId="0" fontId="40" fillId="0" borderId="0"/>
    <xf numFmtId="0" fontId="83" fillId="0" borderId="0"/>
    <xf numFmtId="0" fontId="40" fillId="0" borderId="0"/>
    <xf numFmtId="0" fontId="8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27" fillId="12" borderId="29" applyNumberFormat="0" applyAlignment="0" applyProtection="0"/>
    <xf numFmtId="0" fontId="27" fillId="12" borderId="29" applyNumberFormat="0" applyAlignment="0" applyProtection="0"/>
    <xf numFmtId="0" fontId="27" fillId="12" borderId="29" applyNumberFormat="0" applyAlignment="0" applyProtection="0"/>
    <xf numFmtId="0" fontId="27" fillId="12" borderId="29"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5" fillId="45" borderId="35"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7" fillId="58" borderId="36" applyNumberFormat="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48" fillId="0" borderId="37"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67" fillId="0" borderId="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53" fillId="44" borderId="35"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9" fillId="0" borderId="0" applyFont="0" applyFill="0" applyBorder="0" applyAlignment="0" applyProtection="0"/>
    <xf numFmtId="0"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178" fontId="55"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9" fillId="0" borderId="26" applyNumberFormat="0" applyFill="0" applyAlignment="0" applyProtection="0"/>
    <xf numFmtId="0" fontId="19" fillId="0" borderId="26" applyNumberFormat="0" applyFill="0" applyAlignment="0" applyProtection="0"/>
    <xf numFmtId="0" fontId="19" fillId="0" borderId="26" applyNumberFormat="0" applyFill="0" applyAlignment="0" applyProtection="0"/>
    <xf numFmtId="0" fontId="19" fillId="0" borderId="26"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0" fillId="0" borderId="27"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21" fillId="0" borderId="28" applyNumberFormat="0" applyFill="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207" fontId="9" fillId="0" borderId="0" applyFont="0" applyFill="0" applyBorder="0" applyAlignment="0" applyProtection="0"/>
    <xf numFmtId="43" fontId="85" fillId="0" borderId="0" applyFont="0" applyFill="0" applyBorder="0" applyAlignment="0" applyProtection="0"/>
    <xf numFmtId="169" fontId="9" fillId="0" borderId="0" applyFont="0" applyFill="0" applyBorder="0" applyAlignment="0" applyProtection="0"/>
    <xf numFmtId="43" fontId="85" fillId="0" borderId="0" applyFont="0" applyFill="0" applyBorder="0" applyAlignment="0" applyProtection="0"/>
    <xf numFmtId="208" fontId="9" fillId="0" borderId="0" applyFont="0" applyFill="0" applyBorder="0" applyAlignment="0" applyProtection="0"/>
    <xf numFmtId="209" fontId="85"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199" fontId="4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4" fontId="9" fillId="0" borderId="0" applyFont="0" applyFill="0" applyBorder="0" applyAlignment="0" applyProtection="0"/>
    <xf numFmtId="210" fontId="9" fillId="0" borderId="0" applyFont="0" applyFill="0" applyBorder="0" applyAlignment="0" applyProtection="0"/>
    <xf numFmtId="43" fontId="41" fillId="0" borderId="0" applyFont="0" applyFill="0" applyBorder="0" applyAlignment="0" applyProtection="0"/>
    <xf numFmtId="211" fontId="9" fillId="0" borderId="0" applyFont="0" applyFill="0" applyBorder="0" applyAlignment="0" applyProtection="0"/>
    <xf numFmtId="43" fontId="41" fillId="0" borderId="0" applyFont="0" applyFill="0" applyBorder="0" applyAlignment="0" applyProtection="0"/>
    <xf numFmtId="168" fontId="9" fillId="0" borderId="0" applyFont="0" applyFill="0" applyBorder="0" applyAlignment="0" applyProtection="0"/>
    <xf numFmtId="191" fontId="9" fillId="0" borderId="0" applyFont="0" applyFill="0" applyBorder="0" applyAlignment="0" applyProtection="0"/>
    <xf numFmtId="166" fontId="41" fillId="0" borderId="0" applyFont="0" applyFill="0" applyBorder="0" applyAlignment="0" applyProtection="0"/>
    <xf numFmtId="190"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90" fontId="9" fillId="0" borderId="0" applyFont="0" applyFill="0" applyBorder="0" applyAlignment="0" applyProtection="0"/>
    <xf numFmtId="190" fontId="9" fillId="0" borderId="0" applyFont="0" applyFill="0" applyBorder="0" applyAlignment="0" applyProtection="0"/>
    <xf numFmtId="166" fontId="41" fillId="0" borderId="0" applyFont="0" applyFill="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9" fillId="0" borderId="0"/>
    <xf numFmtId="0" fontId="41" fillId="0" borderId="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9" fontId="17" fillId="0" borderId="0"/>
    <xf numFmtId="195" fontId="17" fillId="0" borderId="0"/>
    <xf numFmtId="0" fontId="15" fillId="0" borderId="0"/>
    <xf numFmtId="0" fontId="9" fillId="0" borderId="0"/>
    <xf numFmtId="0" fontId="9" fillId="0" borderId="0"/>
    <xf numFmtId="0"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6" fillId="0" borderId="0"/>
    <xf numFmtId="0" fontId="9" fillId="0" borderId="0" applyNumberFormat="0" applyFill="0" applyBorder="0" applyAlignment="0" applyProtection="0"/>
    <xf numFmtId="0" fontId="9" fillId="0" borderId="0" applyNumberFormat="0" applyFill="0" applyBorder="0" applyAlignment="0" applyProtection="0"/>
    <xf numFmtId="185" fontId="9" fillId="0" borderId="0"/>
    <xf numFmtId="199" fontId="9" fillId="0" borderId="0"/>
    <xf numFmtId="195"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4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9"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41" fillId="60" borderId="42" applyNumberFormat="0" applyFont="0" applyAlignment="0" applyProtection="0"/>
    <xf numFmtId="0" fontId="26" fillId="12" borderId="30" applyNumberFormat="0" applyAlignment="0" applyProtection="0"/>
    <xf numFmtId="0" fontId="26" fillId="12" borderId="30" applyNumberFormat="0" applyAlignment="0" applyProtection="0"/>
    <xf numFmtId="0" fontId="26" fillId="12" borderId="30" applyNumberFormat="0" applyAlignment="0" applyProtection="0"/>
    <xf numFmtId="0" fontId="26" fillId="12" borderId="30"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79" fillId="0" borderId="8">
      <alignment horizontal="center"/>
    </xf>
    <xf numFmtId="3" fontId="51" fillId="0" borderId="0" applyFont="0" applyFill="0" applyBorder="0" applyAlignment="0" applyProtection="0"/>
    <xf numFmtId="0" fontId="51" fillId="62" borderId="0" applyNumberFormat="0" applyFont="0" applyBorder="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69" fillId="45" borderId="43" applyNumberFormat="0" applyAlignment="0" applyProtection="0"/>
    <xf numFmtId="0" fontId="9" fillId="0" borderId="0" applyNumberFormat="0" applyFill="0" applyBorder="0" applyAlignment="0" applyProtection="0"/>
    <xf numFmtId="3" fontId="87" fillId="0" borderId="44">
      <alignment horizontal="right"/>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52" fillId="0" borderId="4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76" fillId="0" borderId="47" applyNumberFormat="0" applyFill="0" applyAlignment="0" applyProtection="0"/>
    <xf numFmtId="0" fontId="60"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4" fontId="17" fillId="0" borderId="0" applyFont="0" applyFill="0" applyBorder="0" applyAlignment="0" applyProtection="0"/>
    <xf numFmtId="212"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3" applyNumberFormat="0" applyFont="0" applyAlignment="0" applyProtection="0"/>
    <xf numFmtId="0" fontId="30" fillId="0" borderId="0" applyNumberFormat="0" applyFill="0" applyBorder="0" applyAlignment="0" applyProtection="0"/>
    <xf numFmtId="0" fontId="29" fillId="13" borderId="32" applyNumberFormat="0" applyAlignment="0" applyProtection="0"/>
    <xf numFmtId="0" fontId="28" fillId="0" borderId="31" applyNumberFormat="0" applyFill="0" applyAlignment="0" applyProtection="0"/>
    <xf numFmtId="0" fontId="27" fillId="12" borderId="29" applyNumberFormat="0" applyAlignment="0" applyProtection="0"/>
    <xf numFmtId="0" fontId="26" fillId="12" borderId="30" applyNumberFormat="0" applyAlignment="0" applyProtection="0"/>
    <xf numFmtId="0" fontId="25" fillId="11" borderId="29"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28" applyNumberFormat="0" applyFill="0" applyAlignment="0" applyProtection="0"/>
    <xf numFmtId="0" fontId="20" fillId="0" borderId="27" applyNumberFormat="0" applyFill="0" applyAlignment="0" applyProtection="0"/>
    <xf numFmtId="0" fontId="19" fillId="0" borderId="26" applyNumberFormat="0" applyFill="0" applyAlignment="0" applyProtection="0"/>
    <xf numFmtId="0" fontId="18"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4" fontId="17" fillId="0" borderId="0" applyFon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5" fillId="45" borderId="35" applyNumberFormat="0" applyAlignment="0" applyProtection="0"/>
    <xf numFmtId="0" fontId="47" fillId="58" borderId="36" applyNumberFormat="0" applyAlignment="0" applyProtection="0"/>
    <xf numFmtId="0" fontId="48" fillId="0" borderId="37" applyNumberFormat="0" applyFill="0" applyAlignment="0" applyProtection="0"/>
    <xf numFmtId="0" fontId="52" fillId="0" borderId="0" applyNumberForma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53" fillId="44" borderId="35" applyNumberFormat="0" applyAlignment="0" applyProtection="0"/>
    <xf numFmtId="0" fontId="43" fillId="40" borderId="0" applyNumberFormat="0" applyBorder="0" applyAlignment="0" applyProtection="0"/>
    <xf numFmtId="43" fontId="41" fillId="0" borderId="0" applyFont="0" applyFill="0" applyBorder="0" applyAlignment="0" applyProtection="0"/>
    <xf numFmtId="187" fontId="9" fillId="0" borderId="0" applyFont="0" applyFill="0" applyBorder="0" applyAlignment="0" applyProtection="0"/>
    <xf numFmtId="0" fontId="9" fillId="60" borderId="42" applyNumberFormat="0" applyFont="0" applyAlignment="0" applyProtection="0"/>
    <xf numFmtId="0" fontId="69" fillId="45" borderId="43" applyNumberFormat="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58" fillId="0" borderId="38" applyNumberFormat="0" applyFill="0" applyAlignment="0" applyProtection="0"/>
    <xf numFmtId="0" fontId="59" fillId="0" borderId="39" applyNumberFormat="0" applyFill="0" applyAlignment="0" applyProtection="0"/>
    <xf numFmtId="0" fontId="52" fillId="0" borderId="40" applyNumberFormat="0" applyFill="0" applyAlignment="0" applyProtection="0"/>
    <xf numFmtId="0" fontId="88" fillId="0" borderId="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1" fillId="0" borderId="0"/>
    <xf numFmtId="0" fontId="9" fillId="0" borderId="0" applyNumberFormat="0" applyFill="0" applyBorder="0" applyAlignment="0" applyProtection="0"/>
    <xf numFmtId="0" fontId="91"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1" fillId="0" borderId="0"/>
    <xf numFmtId="166" fontId="91"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0" fillId="60" borderId="42" applyNumberFormat="0" applyFont="0" applyAlignment="0" applyProtection="0"/>
    <xf numFmtId="0" fontId="89" fillId="0" borderId="0"/>
    <xf numFmtId="166" fontId="8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185" fontId="41" fillId="0" borderId="0" applyFont="0" applyFill="0" applyBorder="0" applyAlignment="0" applyProtection="0"/>
    <xf numFmtId="166" fontId="90" fillId="0" borderId="0" applyFont="0" applyFill="0" applyBorder="0" applyAlignment="0" applyProtection="0"/>
    <xf numFmtId="166"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1" fillId="0" borderId="0" applyFont="0" applyFill="0" applyBorder="0" applyAlignment="0" applyProtection="0"/>
    <xf numFmtId="0" fontId="91" fillId="0" borderId="0"/>
    <xf numFmtId="0" fontId="2" fillId="0" borderId="0"/>
    <xf numFmtId="0" fontId="17" fillId="0" borderId="0"/>
    <xf numFmtId="0" fontId="63"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1"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2"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6"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4" fontId="17" fillId="0" borderId="0" applyFon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5" fontId="17" fillId="0" borderId="0" applyFont="0" applyFill="0" applyBorder="0" applyAlignment="0" applyProtection="0"/>
    <xf numFmtId="166" fontId="41" fillId="0" borderId="0" applyFont="0" applyFill="0" applyBorder="0" applyAlignment="0" applyProtection="0"/>
    <xf numFmtId="166" fontId="41" fillId="0" borderId="0" applyFont="0" applyFill="0" applyBorder="0" applyAlignment="0" applyProtection="0"/>
    <xf numFmtId="0" fontId="17" fillId="0" borderId="0" applyNumberFormat="0" applyFill="0" applyBorder="0" applyAlignment="0" applyProtection="0"/>
    <xf numFmtId="185" fontId="17" fillId="0" borderId="0"/>
    <xf numFmtId="199" fontId="17" fillId="0" borderId="0"/>
    <xf numFmtId="195" fontId="17" fillId="0" borderId="0"/>
    <xf numFmtId="0" fontId="17" fillId="0" borderId="0"/>
    <xf numFmtId="0" fontId="17" fillId="0" borderId="0"/>
    <xf numFmtId="9" fontId="17" fillId="0" borderId="0" applyFont="0" applyFill="0" applyBorder="0" applyAlignment="0" applyProtection="0"/>
    <xf numFmtId="184" fontId="17" fillId="0" borderId="0" applyFont="0" applyFill="0" applyBorder="0" applyAlignment="0" applyProtection="0"/>
    <xf numFmtId="212"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3" applyNumberFormat="0" applyFont="0" applyAlignment="0" applyProtection="0"/>
    <xf numFmtId="166" fontId="17" fillId="0" borderId="0" applyFont="0" applyFill="0" applyBorder="0" applyAlignment="0" applyProtection="0"/>
    <xf numFmtId="184"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1"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89" fillId="0" borderId="0" applyFont="0" applyFill="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166" fontId="90" fillId="0" borderId="0" applyFont="0" applyFill="0" applyBorder="0" applyAlignment="0" applyProtection="0"/>
    <xf numFmtId="166"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3" fontId="9" fillId="0" borderId="0" applyFill="0" applyBorder="0" applyAlignment="0"/>
    <xf numFmtId="213" fontId="9" fillId="0" borderId="0" applyFill="0" applyBorder="0" applyAlignment="0"/>
    <xf numFmtId="0" fontId="9" fillId="0" borderId="0"/>
    <xf numFmtId="0" fontId="9" fillId="0" borderId="0" applyFont="0" applyFill="0" applyBorder="0" applyAlignment="0" applyProtection="0"/>
    <xf numFmtId="213" fontId="9" fillId="0" borderId="0" applyFont="0" applyFill="0" applyBorder="0" applyAlignment="0" applyProtection="0"/>
    <xf numFmtId="205" fontId="9" fillId="0" borderId="0" applyFont="0" applyFill="0" applyBorder="0" applyAlignment="0" applyProtection="0"/>
    <xf numFmtId="0" fontId="9" fillId="0" borderId="0" applyFont="0" applyFill="0" applyBorder="0" applyAlignment="0" applyProtection="0"/>
    <xf numFmtId="204" fontId="9" fillId="0" borderId="0" applyFont="0" applyFill="0" applyBorder="0" applyAlignment="0" applyProtection="0"/>
    <xf numFmtId="213" fontId="9" fillId="0" borderId="0" applyFill="0" applyBorder="0" applyAlignment="0"/>
    <xf numFmtId="213" fontId="9" fillId="0" borderId="0" applyFill="0" applyBorder="0" applyAlignment="0"/>
    <xf numFmtId="0" fontId="92" fillId="0" borderId="0"/>
    <xf numFmtId="0" fontId="93" fillId="0" borderId="0"/>
    <xf numFmtId="214" fontId="9" fillId="0" borderId="0" applyFont="0" applyFill="0" applyBorder="0" applyAlignment="0" applyProtection="0"/>
    <xf numFmtId="213" fontId="9" fillId="0" borderId="0" applyFill="0" applyBorder="0" applyAlignment="0"/>
    <xf numFmtId="213" fontId="9" fillId="0" borderId="0" applyFill="0" applyBorder="0" applyAlignment="0"/>
    <xf numFmtId="43" fontId="94"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2" fontId="9" fillId="0" borderId="0" applyFont="0" applyFill="0" applyBorder="0" applyAlignment="0" applyProtection="0"/>
    <xf numFmtId="213" fontId="9" fillId="0" borderId="0" applyFill="0" applyBorder="0" applyAlignment="0"/>
    <xf numFmtId="213" fontId="9" fillId="0" borderId="0" applyFill="0" applyBorder="0" applyAlignment="0"/>
    <xf numFmtId="0" fontId="9" fillId="0" borderId="0"/>
    <xf numFmtId="212" fontId="9" fillId="0" borderId="0" applyFont="0" applyFill="0" applyBorder="0" applyAlignment="0" applyProtection="0"/>
    <xf numFmtId="211" fontId="9" fillId="0" borderId="0" applyFont="0" applyFill="0" applyBorder="0" applyAlignment="0" applyProtection="0"/>
    <xf numFmtId="0" fontId="9" fillId="0" borderId="0" applyNumberFormat="0" applyFill="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2" borderId="0" applyNumberFormat="0" applyBorder="0" applyAlignment="0" applyProtection="0"/>
    <xf numFmtId="0" fontId="41" fillId="46" borderId="0" applyNumberFormat="0" applyBorder="0" applyAlignment="0" applyProtection="0"/>
    <xf numFmtId="0" fontId="41" fillId="49" borderId="0" applyNumberFormat="0" applyBorder="0" applyAlignment="0" applyProtection="0"/>
    <xf numFmtId="0" fontId="42"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4" fillId="41" borderId="0" applyNumberFormat="0" applyBorder="0" applyAlignment="0" applyProtection="0"/>
    <xf numFmtId="0" fontId="47" fillId="58" borderId="36" applyNumberFormat="0" applyAlignment="0" applyProtection="0"/>
    <xf numFmtId="0" fontId="48" fillId="0" borderId="37" applyNumberFormat="0" applyFill="0" applyAlignment="0" applyProtection="0"/>
    <xf numFmtId="0" fontId="42" fillId="5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7" borderId="0" applyNumberFormat="0" applyBorder="0" applyAlignment="0" applyProtection="0"/>
    <xf numFmtId="0" fontId="43" fillId="40" borderId="0" applyNumberFormat="0" applyBorder="0" applyAlignment="0" applyProtection="0"/>
    <xf numFmtId="0" fontId="66" fillId="59" borderId="0" applyNumberFormat="0" applyBorder="0" applyAlignment="0" applyProtection="0"/>
    <xf numFmtId="0" fontId="9" fillId="60" borderId="42" applyNumberFormat="0" applyFont="0" applyAlignment="0" applyProtection="0"/>
    <xf numFmtId="9" fontId="9" fillId="0" borderId="0" applyFont="0" applyFill="0" applyBorder="0" applyAlignment="0" applyProtection="0"/>
    <xf numFmtId="0" fontId="69" fillId="45" borderId="43" applyNumberFormat="0" applyAlignment="0" applyProtection="0"/>
    <xf numFmtId="0" fontId="73" fillId="0" borderId="0" applyNumberFormat="0" applyFill="0" applyBorder="0" applyAlignment="0" applyProtection="0"/>
    <xf numFmtId="0" fontId="52" fillId="0" borderId="0" applyNumberFormat="0" applyFill="0" applyBorder="0" applyAlignment="0" applyProtection="0"/>
    <xf numFmtId="168" fontId="9" fillId="0" borderId="0" applyFill="0" applyBorder="0" applyAlignment="0" applyProtection="0"/>
    <xf numFmtId="18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17" borderId="0" applyNumberFormat="0" applyBorder="0" applyAlignment="0" applyProtection="0"/>
    <xf numFmtId="0" fontId="96" fillId="29" borderId="0" applyNumberFormat="0" applyBorder="0" applyAlignment="0" applyProtection="0"/>
    <xf numFmtId="0" fontId="9" fillId="0" borderId="0">
      <alignment vertical="center"/>
    </xf>
    <xf numFmtId="0" fontId="9" fillId="0" borderId="0">
      <alignment vertical="center"/>
    </xf>
    <xf numFmtId="0" fontId="97" fillId="19" borderId="0" applyNumberFormat="0" applyBorder="0" applyAlignment="0" applyProtection="0"/>
    <xf numFmtId="0" fontId="97" fillId="23" borderId="0" applyNumberFormat="0" applyBorder="0" applyAlignment="0" applyProtection="0"/>
    <xf numFmtId="215" fontId="9" fillId="0" borderId="0" applyFont="0" applyFill="0" applyBorder="0" applyAlignment="0" applyProtection="0"/>
    <xf numFmtId="41" fontId="9" fillId="0" borderId="0" applyFont="0" applyFill="0" applyBorder="0" applyAlignment="0" applyProtection="0"/>
    <xf numFmtId="18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1"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16"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0"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4"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28"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2"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216"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17"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1"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5"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29"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3"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17" fillId="37"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18"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2"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26"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0"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4"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33" fillId="3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216" fontId="22" fillId="8" borderId="0" applyNumberFormat="0" applyBorder="0" applyAlignment="0" applyProtection="0"/>
    <xf numFmtId="0" fontId="9" fillId="0" borderId="0" applyFill="0" applyBorder="0" applyAlignment="0"/>
    <xf numFmtId="0" fontId="9" fillId="0" borderId="0" applyFill="0" applyBorder="0" applyAlignment="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7" fillId="12" borderId="29"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9" fillId="13" borderId="32" applyNumberFormat="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216" fontId="28" fillId="0" borderId="31" applyNumberFormat="0" applyFill="0" applyAlignment="0" applyProtection="0"/>
    <xf numFmtId="0" fontId="95" fillId="58" borderId="36" applyNumberFormat="0" applyAlignment="0" applyProtection="0"/>
    <xf numFmtId="0" fontId="95" fillId="58" borderId="36" applyNumberFormat="0" applyAlignment="0" applyProtection="0"/>
    <xf numFmtId="0" fontId="95" fillId="58" borderId="36"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4"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66" fontId="17"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187" fontId="9" fillId="0" borderId="0" applyFon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21" fillId="0" borderId="0" applyNumberFormat="0" applyFill="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5"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19"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3"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27"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1"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216" fontId="33" fillId="35" borderId="0" applyNumberFormat="0" applyBorder="0" applyAlignment="0" applyProtection="0"/>
    <xf numFmtId="0" fontId="9" fillId="0" borderId="0" applyFill="0" applyBorder="0" applyAlignment="0"/>
    <xf numFmtId="0" fontId="9" fillId="0" borderId="0" applyFill="0" applyBorder="0" applyAlignment="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216" fontId="25" fillId="11" borderId="29" applyNumberFormat="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2" fillId="0" borderId="0" applyNumberFormat="0" applyFill="0" applyBorder="0" applyAlignment="0" applyProtection="0">
      <alignment vertical="top"/>
      <protection locked="0"/>
    </xf>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216" fontId="23" fillId="9" borderId="0" applyNumberFormat="0" applyBorder="0" applyAlignment="0" applyProtection="0"/>
    <xf numFmtId="0" fontId="102" fillId="44" borderId="35" applyNumberFormat="0" applyAlignment="0" applyProtection="0"/>
    <xf numFmtId="0" fontId="102" fillId="44" borderId="35" applyNumberFormat="0" applyAlignment="0" applyProtection="0"/>
    <xf numFmtId="0" fontId="102" fillId="44" borderId="35" applyNumberFormat="0" applyAlignment="0" applyProtection="0"/>
    <xf numFmtId="0" fontId="9" fillId="0" borderId="0" applyFill="0" applyBorder="0" applyAlignment="0"/>
    <xf numFmtId="0" fontId="9" fillId="0" borderId="0" applyFill="0" applyBorder="0" applyAlignment="0"/>
    <xf numFmtId="0" fontId="103" fillId="0" borderId="37" applyNumberFormat="0" applyFill="0" applyAlignment="0" applyProtection="0"/>
    <xf numFmtId="0" fontId="103" fillId="0" borderId="37" applyNumberFormat="0" applyFill="0" applyAlignment="0" applyProtection="0"/>
    <xf numFmtId="0" fontId="103" fillId="0" borderId="37" applyNumberFormat="0" applyFill="0" applyAlignment="0" applyProtection="0"/>
    <xf numFmtId="43" fontId="50"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7" fontId="9" fillId="0" borderId="0" applyFont="0" applyFill="0" applyBorder="0" applyAlignment="0" applyProtection="0"/>
    <xf numFmtId="185" fontId="17" fillId="0" borderId="0" applyFont="0" applyFill="0" applyBorder="0" applyAlignment="0" applyProtection="0"/>
    <xf numFmtId="184" fontId="17" fillId="0" borderId="0" applyFont="0" applyFill="0" applyBorder="0" applyAlignment="0" applyProtection="0"/>
    <xf numFmtId="184" fontId="9"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166" fontId="17" fillId="0" borderId="0" applyFont="0" applyFill="0" applyBorder="0" applyAlignment="0" applyProtection="0"/>
    <xf numFmtId="212"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18" fontId="9" fillId="0" borderId="0" applyFont="0" applyFill="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216" fontId="24" fillId="10" borderId="0" applyNumberFormat="0" applyBorder="0" applyAlignment="0" applyProtection="0"/>
    <xf numFmtId="0" fontId="9" fillId="0" borderId="0"/>
    <xf numFmtId="185" fontId="17" fillId="0" borderId="0"/>
    <xf numFmtId="199" fontId="17" fillId="0" borderId="0"/>
    <xf numFmtId="195" fontId="17" fillId="0" borderId="0"/>
    <xf numFmtId="0" fontId="17" fillId="0" borderId="0"/>
    <xf numFmtId="0" fontId="50" fillId="0" borderId="0">
      <alignment vertical="top"/>
    </xf>
    <xf numFmtId="0" fontId="41" fillId="0" borderId="0"/>
    <xf numFmtId="216" fontId="9" fillId="0" borderId="0"/>
    <xf numFmtId="0" fontId="9" fillId="0" borderId="0"/>
    <xf numFmtId="216" fontId="9" fillId="0" borderId="0"/>
    <xf numFmtId="216" fontId="9" fillId="0" borderId="0"/>
    <xf numFmtId="216" fontId="9" fillId="0" borderId="0"/>
    <xf numFmtId="0" fontId="9" fillId="0" borderId="0" applyNumberFormat="0" applyFill="0" applyBorder="0" applyAlignment="0" applyProtection="0"/>
    <xf numFmtId="0" fontId="17" fillId="0" borderId="0"/>
    <xf numFmtId="216" fontId="9" fillId="0" borderId="0"/>
    <xf numFmtId="216" fontId="9" fillId="0" borderId="0"/>
    <xf numFmtId="0" fontId="17" fillId="0" borderId="0"/>
    <xf numFmtId="216" fontId="9" fillId="0" borderId="0"/>
    <xf numFmtId="216" fontId="9" fillId="0" borderId="0"/>
    <xf numFmtId="216" fontId="9" fillId="0" borderId="0"/>
    <xf numFmtId="216" fontId="9" fillId="0" borderId="0"/>
    <xf numFmtId="0" fontId="9" fillId="0" borderId="0"/>
    <xf numFmtId="0" fontId="17" fillId="0" borderId="0"/>
    <xf numFmtId="0" fontId="9" fillId="0" borderId="0"/>
    <xf numFmtId="0" fontId="17" fillId="0" borderId="0"/>
    <xf numFmtId="0" fontId="50" fillId="0" borderId="0">
      <alignment vertical="top"/>
    </xf>
    <xf numFmtId="0" fontId="17" fillId="0" borderId="0"/>
    <xf numFmtId="0" fontId="17" fillId="0" borderId="0"/>
    <xf numFmtId="0" fontId="9" fillId="0" borderId="0"/>
    <xf numFmtId="0" fontId="41" fillId="0" borderId="0"/>
    <xf numFmtId="0" fontId="2" fillId="0" borderId="0"/>
    <xf numFmtId="0" fontId="9" fillId="0" borderId="0"/>
    <xf numFmtId="0" fontId="17" fillId="0" borderId="0"/>
    <xf numFmtId="0" fontId="17" fillId="0" borderId="0"/>
    <xf numFmtId="0" fontId="9" fillId="60" borderId="42" applyNumberFormat="0" applyFont="0" applyAlignment="0" applyProtection="0"/>
    <xf numFmtId="216" fontId="41" fillId="14" borderId="33" applyNumberFormat="0" applyFont="0" applyAlignment="0" applyProtection="0"/>
    <xf numFmtId="216" fontId="41" fillId="14" borderId="33" applyNumberFormat="0" applyFont="0" applyAlignment="0" applyProtection="0"/>
    <xf numFmtId="216" fontId="41" fillId="14" borderId="3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1" fillId="0" borderId="0" applyFont="0" applyFill="0" applyBorder="0" applyAlignment="0" applyProtection="0"/>
    <xf numFmtId="0" fontId="9" fillId="0" borderId="0" applyFill="0" applyBorder="0" applyAlignment="0"/>
    <xf numFmtId="0" fontId="9" fillId="0" borderId="0" applyFill="0" applyBorder="0" applyAlignment="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26" fillId="12" borderId="30" applyNumberFormat="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0"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31" fillId="0" borderId="0" applyNumberFormat="0" applyFill="0" applyBorder="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19" fillId="0" borderId="26"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0" fillId="0" borderId="27"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21" fillId="0" borderId="28" applyNumberFormat="0" applyFill="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18" fillId="0" borderId="0" applyNumberFormat="0" applyFill="0" applyBorder="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216" fontId="32" fillId="0" borderId="34"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5" fontId="17" fillId="0" borderId="0"/>
    <xf numFmtId="0" fontId="17" fillId="0" borderId="0"/>
    <xf numFmtId="43" fontId="17" fillId="0" borderId="0" applyFont="0" applyFill="0" applyBorder="0" applyAlignment="0" applyProtection="0"/>
    <xf numFmtId="185" fontId="17" fillId="0" borderId="0"/>
    <xf numFmtId="0" fontId="2" fillId="0" borderId="0"/>
    <xf numFmtId="43" fontId="2" fillId="0" borderId="0" applyFont="0" applyFill="0" applyBorder="0" applyAlignment="0" applyProtection="0"/>
    <xf numFmtId="43" fontId="50" fillId="0" borderId="0" applyFont="0" applyFill="0" applyBorder="0" applyAlignment="0" applyProtection="0"/>
    <xf numFmtId="44" fontId="17" fillId="0" borderId="0" applyFont="0" applyFill="0" applyBorder="0" applyAlignment="0" applyProtection="0"/>
    <xf numFmtId="44" fontId="50" fillId="0" borderId="0" applyFont="0" applyFill="0" applyBorder="0" applyAlignment="0" applyProtection="0"/>
    <xf numFmtId="0" fontId="63" fillId="0" borderId="0" applyNumberFormat="0" applyFill="0" applyBorder="0" applyAlignment="0" applyProtection="0">
      <alignment vertical="top"/>
      <protection locked="0"/>
    </xf>
    <xf numFmtId="0" fontId="2" fillId="0" borderId="0"/>
    <xf numFmtId="0" fontId="50" fillId="0" borderId="0"/>
    <xf numFmtId="0" fontId="2" fillId="0" borderId="0"/>
    <xf numFmtId="9" fontId="17" fillId="0" borderId="0" applyFont="0" applyFill="0" applyBorder="0" applyAlignment="0" applyProtection="0"/>
    <xf numFmtId="185" fontId="17" fillId="0" borderId="0"/>
    <xf numFmtId="185" fontId="9" fillId="0" borderId="0" applyFont="0" applyFill="0" applyBorder="0" applyAlignment="0" applyProtection="0"/>
    <xf numFmtId="185" fontId="9" fillId="0" borderId="0" applyFont="0" applyFill="0" applyBorder="0" applyAlignment="0" applyProtection="0"/>
    <xf numFmtId="0" fontId="17" fillId="0" borderId="0"/>
    <xf numFmtId="0" fontId="36" fillId="0" borderId="0"/>
    <xf numFmtId="0" fontId="17" fillId="0" borderId="0"/>
    <xf numFmtId="43" fontId="2" fillId="0" borderId="0" applyFont="0" applyFill="0" applyBorder="0" applyAlignment="0" applyProtection="0"/>
    <xf numFmtId="169" fontId="2"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5"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2" fillId="0" borderId="0"/>
    <xf numFmtId="9" fontId="17" fillId="0" borderId="0" applyFont="0" applyFill="0" applyBorder="0" applyAlignment="0" applyProtection="0"/>
    <xf numFmtId="0" fontId="17" fillId="0" borderId="0"/>
    <xf numFmtId="209"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2"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9" fillId="0" borderId="0" applyNumberFormat="0" applyFill="0" applyBorder="0" applyAlignment="0" applyProtection="0"/>
    <xf numFmtId="0" fontId="39"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29" applyNumberFormat="0" applyAlignment="0" applyProtection="0"/>
    <xf numFmtId="0" fontId="29" fillId="13" borderId="32" applyNumberFormat="0" applyAlignment="0" applyProtection="0"/>
    <xf numFmtId="0" fontId="28" fillId="0" borderId="31" applyNumberFormat="0" applyFill="0" applyAlignment="0" applyProtection="0"/>
    <xf numFmtId="173"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29" applyNumberFormat="0" applyAlignment="0" applyProtection="0"/>
    <xf numFmtId="179" fontId="9" fillId="0" borderId="0">
      <protection locked="0"/>
    </xf>
    <xf numFmtId="0" fontId="60"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78" fontId="9" fillId="0" borderId="0" applyFont="0" applyFill="0" applyBorder="0" applyAlignment="0" applyProtection="0"/>
    <xf numFmtId="182"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3" fontId="17" fillId="0" borderId="0" applyFont="0" applyFill="0" applyBorder="0" applyAlignment="0" applyProtection="0"/>
    <xf numFmtId="186" fontId="9" fillId="0" borderId="0" applyFont="0" applyFill="0" applyBorder="0" applyAlignment="0" applyProtection="0"/>
    <xf numFmtId="43" fontId="41"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66" fontId="17" fillId="0" borderId="0" applyFont="0" applyFill="0" applyBorder="0" applyAlignment="0" applyProtection="0"/>
    <xf numFmtId="44" fontId="2"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0" fillId="0" borderId="0">
      <alignment vertical="top"/>
    </xf>
    <xf numFmtId="0" fontId="17" fillId="0" borderId="0"/>
    <xf numFmtId="0" fontId="17" fillId="14" borderId="33" applyNumberFormat="0" applyFont="0" applyAlignment="0" applyProtection="0"/>
    <xf numFmtId="9" fontId="17" fillId="0" borderId="0" applyFont="0" applyFill="0" applyBorder="0" applyAlignment="0" applyProtection="0"/>
    <xf numFmtId="0" fontId="26" fillId="12" borderId="3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75" fillId="0" borderId="0" applyNumberFormat="0" applyFill="0" applyBorder="0" applyAlignment="0" applyProtection="0"/>
    <xf numFmtId="0" fontId="32" fillId="0" borderId="34"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4"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3"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3"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44"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166" fontId="2"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7" fillId="0" borderId="0"/>
    <xf numFmtId="43" fontId="17" fillId="0" borderId="0" applyFont="0" applyFill="0" applyBorder="0" applyAlignment="0" applyProtection="0"/>
    <xf numFmtId="0" fontId="19" fillId="0" borderId="26" applyNumberFormat="0" applyFill="0" applyAlignment="0" applyProtection="0"/>
    <xf numFmtId="43" fontId="2" fillId="0" borderId="0" applyFont="0" applyFill="0" applyBorder="0" applyAlignment="0" applyProtection="0"/>
    <xf numFmtId="166" fontId="2"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4"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2" fillId="0" borderId="0"/>
    <xf numFmtId="166" fontId="17" fillId="0" borderId="0" applyFont="0" applyFill="0" applyBorder="0" applyAlignment="0" applyProtection="0"/>
    <xf numFmtId="41" fontId="67" fillId="0" borderId="0" applyFont="0" applyFill="0" applyBorder="0" applyAlignment="0" applyProtection="0"/>
    <xf numFmtId="44" fontId="17" fillId="0" borderId="0" applyFont="0" applyFill="0" applyBorder="0" applyAlignment="0" applyProtection="0"/>
    <xf numFmtId="0" fontId="123" fillId="0" borderId="0"/>
    <xf numFmtId="41" fontId="123" fillId="0" borderId="0" applyFont="0" applyFill="0" applyBorder="0" applyAlignment="0" applyProtection="0"/>
    <xf numFmtId="41" fontId="17" fillId="0" borderId="0" applyFont="0" applyFill="0" applyBorder="0" applyAlignment="0" applyProtection="0"/>
    <xf numFmtId="9" fontId="17" fillId="0" borderId="0" applyFont="0" applyFill="0" applyBorder="0" applyAlignment="0" applyProtection="0"/>
    <xf numFmtId="0" fontId="36" fillId="0" borderId="0"/>
    <xf numFmtId="0" fontId="36" fillId="0" borderId="0"/>
    <xf numFmtId="0" fontId="9" fillId="0" borderId="0"/>
    <xf numFmtId="0" fontId="36" fillId="0" borderId="0"/>
    <xf numFmtId="43" fontId="17" fillId="0" borderId="0" applyFont="0" applyFill="0" applyBorder="0" applyAlignment="0" applyProtection="0"/>
  </cellStyleXfs>
  <cellXfs count="496">
    <xf numFmtId="0" fontId="0" fillId="0" borderId="0" xfId="0"/>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4" fillId="0" borderId="0" xfId="0" applyFont="1"/>
    <xf numFmtId="0" fontId="10" fillId="0" borderId="0" xfId="0" applyFont="1"/>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3" xfId="0" applyFont="1" applyBorder="1" applyAlignment="1">
      <alignment horizontal="justify" vertical="center"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0" xfId="0" applyFont="1" applyAlignment="1">
      <alignment horizontal="center" vertical="center"/>
    </xf>
    <xf numFmtId="0" fontId="5" fillId="3" borderId="6" xfId="0" applyFont="1" applyFill="1" applyBorder="1" applyAlignment="1">
      <alignment vertical="center" wrapText="1"/>
    </xf>
    <xf numFmtId="0" fontId="5" fillId="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justify" vertical="center" wrapText="1"/>
    </xf>
    <xf numFmtId="0" fontId="12" fillId="0" borderId="0" xfId="0" applyFont="1" applyAlignment="1">
      <alignment horizontal="center" vertical="center"/>
    </xf>
    <xf numFmtId="0" fontId="14" fillId="0" borderId="0" xfId="0" applyFont="1"/>
    <xf numFmtId="164" fontId="6" fillId="7" borderId="12" xfId="0" applyNumberFormat="1" applyFont="1" applyFill="1" applyBorder="1" applyAlignment="1">
      <alignment horizontal="right" vertical="center" wrapText="1"/>
    </xf>
    <xf numFmtId="0" fontId="6" fillId="6" borderId="0" xfId="0" applyFont="1" applyFill="1" applyAlignment="1">
      <alignment horizontal="center" vertical="center"/>
    </xf>
    <xf numFmtId="0" fontId="10" fillId="6" borderId="0" xfId="0" applyFont="1" applyFill="1"/>
    <xf numFmtId="0" fontId="4" fillId="6" borderId="0" xfId="0" applyFont="1" applyFill="1"/>
    <xf numFmtId="0" fontId="5" fillId="6" borderId="0" xfId="0" applyFont="1" applyFill="1" applyAlignment="1">
      <alignment horizontal="center" vertical="center"/>
    </xf>
    <xf numFmtId="0" fontId="10" fillId="0" borderId="0" xfId="0" applyFont="1" applyAlignment="1">
      <alignment vertical="center"/>
    </xf>
    <xf numFmtId="0" fontId="5" fillId="5" borderId="44" xfId="0" applyFont="1" applyFill="1" applyBorder="1" applyAlignment="1">
      <alignment horizontal="center" vertical="center" wrapText="1"/>
    </xf>
    <xf numFmtId="219" fontId="10" fillId="0" borderId="0" xfId="6000" applyNumberFormat="1" applyFont="1" applyAlignment="1">
      <alignment vertical="center"/>
    </xf>
    <xf numFmtId="0" fontId="0" fillId="0" borderId="0" xfId="0" applyAlignment="1">
      <alignment vertical="center"/>
    </xf>
    <xf numFmtId="0" fontId="0" fillId="6" borderId="0" xfId="0" applyFill="1"/>
    <xf numFmtId="0" fontId="10" fillId="0" borderId="0" xfId="0" applyFont="1" applyAlignment="1">
      <alignment horizontal="left" vertical="center"/>
    </xf>
    <xf numFmtId="0" fontId="5" fillId="6" borderId="10" xfId="0" applyFont="1" applyFill="1" applyBorder="1" applyAlignment="1">
      <alignment vertical="center" wrapText="1"/>
    </xf>
    <xf numFmtId="0" fontId="5" fillId="6" borderId="44" xfId="0" applyFont="1" applyFill="1" applyBorder="1" applyAlignment="1">
      <alignment horizontal="center" vertical="center" wrapText="1"/>
    </xf>
    <xf numFmtId="0" fontId="5" fillId="6" borderId="44" xfId="0" applyFont="1" applyFill="1" applyBorder="1" applyAlignment="1">
      <alignment vertical="center" wrapText="1"/>
    </xf>
    <xf numFmtId="0" fontId="5" fillId="6" borderId="44" xfId="0" applyFont="1" applyFill="1" applyBorder="1" applyAlignment="1" applyProtection="1">
      <alignment horizontal="left" vertical="center" wrapText="1"/>
    </xf>
    <xf numFmtId="0" fontId="5" fillId="6" borderId="44" xfId="0" applyFont="1" applyFill="1" applyBorder="1" applyAlignment="1" applyProtection="1">
      <alignment vertical="center" wrapText="1"/>
    </xf>
    <xf numFmtId="0" fontId="5" fillId="6" borderId="44" xfId="0" applyFont="1" applyFill="1" applyBorder="1" applyAlignment="1">
      <alignment horizontal="left" vertical="center" wrapText="1"/>
    </xf>
    <xf numFmtId="0" fontId="4" fillId="0" borderId="0" xfId="0" applyFont="1" applyAlignment="1">
      <alignment vertical="center" wrapText="1"/>
    </xf>
    <xf numFmtId="0" fontId="7" fillId="6" borderId="44" xfId="0" applyFont="1" applyFill="1" applyBorder="1" applyAlignment="1">
      <alignment horizontal="justify" vertical="center" wrapText="1"/>
    </xf>
    <xf numFmtId="0" fontId="3" fillId="6" borderId="44" xfId="0" applyFont="1" applyFill="1" applyBorder="1" applyAlignment="1">
      <alignment vertical="center" wrapText="1"/>
    </xf>
    <xf numFmtId="0" fontId="108" fillId="0" borderId="0" xfId="0" applyFont="1"/>
    <xf numFmtId="4" fontId="113" fillId="0" borderId="0" xfId="0" applyNumberFormat="1" applyFont="1"/>
    <xf numFmtId="0" fontId="32" fillId="0" borderId="44" xfId="0" applyFont="1" applyBorder="1" applyAlignment="1">
      <alignment vertical="center"/>
    </xf>
    <xf numFmtId="0" fontId="32" fillId="0" borderId="44" xfId="0" applyFont="1" applyBorder="1" applyAlignment="1">
      <alignment horizontal="left" vertical="center" wrapText="1"/>
    </xf>
    <xf numFmtId="0" fontId="32" fillId="0" borderId="44" xfId="0" applyFont="1" applyBorder="1" applyAlignment="1">
      <alignment vertical="center" wrapText="1"/>
    </xf>
    <xf numFmtId="0" fontId="110" fillId="67" borderId="44" xfId="0" applyFont="1" applyFill="1" applyBorder="1" applyAlignment="1">
      <alignment horizontal="center" vertical="center" wrapText="1"/>
    </xf>
    <xf numFmtId="0" fontId="6" fillId="6" borderId="45" xfId="0" applyFont="1" applyFill="1" applyBorder="1" applyAlignment="1">
      <alignment horizontal="center" vertical="center"/>
    </xf>
    <xf numFmtId="0" fontId="10" fillId="6" borderId="55" xfId="0" applyFont="1" applyFill="1" applyBorder="1"/>
    <xf numFmtId="0" fontId="5" fillId="68" borderId="44" xfId="0" applyFont="1" applyFill="1" applyBorder="1" applyAlignment="1">
      <alignment horizontal="center" vertical="center" wrapText="1"/>
    </xf>
    <xf numFmtId="0" fontId="5" fillId="68" borderId="49" xfId="0" applyFont="1" applyFill="1" applyBorder="1" applyAlignment="1">
      <alignment horizontal="center" vertical="center" wrapText="1"/>
    </xf>
    <xf numFmtId="44" fontId="0" fillId="0" borderId="49" xfId="6000" applyFont="1" applyBorder="1" applyAlignment="1">
      <alignment vertical="center"/>
    </xf>
    <xf numFmtId="44" fontId="0" fillId="0" borderId="44" xfId="6000" applyFont="1" applyBorder="1" applyAlignment="1">
      <alignment vertical="center"/>
    </xf>
    <xf numFmtId="0" fontId="32" fillId="0" borderId="49" xfId="0" applyFont="1" applyBorder="1" applyAlignment="1">
      <alignment vertical="center" wrapText="1"/>
    </xf>
    <xf numFmtId="0" fontId="32" fillId="69" borderId="44" xfId="0" applyFont="1" applyFill="1" applyBorder="1" applyAlignment="1">
      <alignment vertical="center" wrapText="1"/>
    </xf>
    <xf numFmtId="0" fontId="115" fillId="0" borderId="0" xfId="0" applyFont="1"/>
    <xf numFmtId="0" fontId="110" fillId="66" borderId="52" xfId="0" applyFont="1" applyFill="1" applyBorder="1" applyAlignment="1">
      <alignment horizontal="center" vertical="center" wrapText="1"/>
    </xf>
    <xf numFmtId="219" fontId="110" fillId="66" borderId="52" xfId="0" applyNumberFormat="1" applyFont="1" applyFill="1" applyBorder="1" applyAlignment="1">
      <alignment horizontal="center" vertical="center" wrapText="1"/>
    </xf>
    <xf numFmtId="0" fontId="110" fillId="66" borderId="44" xfId="0" applyFont="1" applyFill="1" applyBorder="1" applyAlignment="1">
      <alignment horizontal="center" vertical="center" wrapText="1"/>
    </xf>
    <xf numFmtId="0" fontId="115" fillId="0" borderId="0" xfId="0" applyFont="1" applyAlignment="1">
      <alignment horizontal="center" vertical="center" wrapText="1"/>
    </xf>
    <xf numFmtId="0" fontId="115" fillId="6" borderId="44" xfId="0" applyFont="1" applyFill="1" applyBorder="1" applyAlignment="1">
      <alignment horizontal="left" vertical="center"/>
    </xf>
    <xf numFmtId="44" fontId="115" fillId="6" borderId="44" xfId="0" applyNumberFormat="1" applyFont="1" applyFill="1" applyBorder="1" applyAlignment="1">
      <alignment vertical="center"/>
    </xf>
    <xf numFmtId="219" fontId="115" fillId="6" borderId="44" xfId="0" applyNumberFormat="1" applyFont="1" applyFill="1" applyBorder="1" applyAlignment="1">
      <alignment vertical="center"/>
    </xf>
    <xf numFmtId="219" fontId="14" fillId="6" borderId="44" xfId="0" applyNumberFormat="1" applyFont="1" applyFill="1" applyBorder="1" applyAlignment="1">
      <alignment vertical="center"/>
    </xf>
    <xf numFmtId="219" fontId="115" fillId="6" borderId="44" xfId="6000" applyNumberFormat="1" applyFont="1" applyFill="1" applyBorder="1" applyAlignment="1">
      <alignment vertical="center"/>
    </xf>
    <xf numFmtId="0" fontId="115" fillId="6" borderId="44" xfId="0" applyFont="1" applyFill="1" applyBorder="1" applyAlignment="1">
      <alignment vertical="center"/>
    </xf>
    <xf numFmtId="0" fontId="115" fillId="6" borderId="0" xfId="0" applyFont="1" applyFill="1"/>
    <xf numFmtId="219" fontId="115" fillId="6" borderId="0" xfId="6000" applyNumberFormat="1" applyFont="1" applyFill="1" applyAlignment="1">
      <alignment vertical="center"/>
    </xf>
    <xf numFmtId="0" fontId="115" fillId="6" borderId="44" xfId="0" applyFont="1" applyFill="1" applyBorder="1" applyAlignment="1">
      <alignment vertical="center" wrapText="1"/>
    </xf>
    <xf numFmtId="0" fontId="115" fillId="6" borderId="0" xfId="0" applyFont="1" applyFill="1" applyAlignment="1">
      <alignment vertical="center"/>
    </xf>
    <xf numFmtId="0" fontId="115" fillId="6" borderId="44" xfId="0" applyFont="1" applyFill="1" applyBorder="1" applyAlignment="1">
      <alignment horizontal="left" vertical="center" wrapText="1"/>
    </xf>
    <xf numFmtId="0" fontId="115" fillId="6" borderId="0" xfId="0" applyFont="1" applyFill="1" applyAlignment="1">
      <alignment vertical="center" wrapText="1"/>
    </xf>
    <xf numFmtId="0" fontId="115" fillId="6" borderId="0" xfId="0" applyFont="1" applyFill="1" applyAlignment="1">
      <alignment wrapText="1"/>
    </xf>
    <xf numFmtId="0" fontId="118" fillId="6" borderId="0" xfId="0" applyFont="1" applyFill="1" applyAlignment="1">
      <alignment vertical="center"/>
    </xf>
    <xf numFmtId="0" fontId="110" fillId="67" borderId="44" xfId="0" applyFont="1" applyFill="1" applyBorder="1" applyAlignment="1">
      <alignment horizontal="left" vertical="center"/>
    </xf>
    <xf numFmtId="44" fontId="110" fillId="67" borderId="44" xfId="0" applyNumberFormat="1" applyFont="1" applyFill="1" applyBorder="1" applyAlignment="1">
      <alignment vertical="center"/>
    </xf>
    <xf numFmtId="219" fontId="110" fillId="67" borderId="44" xfId="0" applyNumberFormat="1" applyFont="1" applyFill="1" applyBorder="1" applyAlignment="1">
      <alignment vertical="center"/>
    </xf>
    <xf numFmtId="0" fontId="110" fillId="67" borderId="44" xfId="0" applyFont="1" applyFill="1" applyBorder="1" applyAlignment="1">
      <alignment vertical="center"/>
    </xf>
    <xf numFmtId="0" fontId="110" fillId="0" borderId="0" xfId="0" applyFont="1"/>
    <xf numFmtId="219" fontId="115" fillId="0" borderId="0" xfId="0" applyNumberFormat="1" applyFont="1"/>
    <xf numFmtId="220" fontId="115" fillId="0" borderId="0" xfId="0" applyNumberFormat="1" applyFont="1"/>
    <xf numFmtId="0" fontId="124" fillId="71" borderId="0" xfId="6001" applyFont="1" applyFill="1" applyAlignment="1">
      <alignment horizontal="center" vertical="center" wrapText="1"/>
    </xf>
    <xf numFmtId="0" fontId="124" fillId="72" borderId="0" xfId="6001" applyFont="1" applyFill="1" applyAlignment="1">
      <alignment horizontal="center" vertical="center" wrapText="1"/>
    </xf>
    <xf numFmtId="41" fontId="124" fillId="71" borderId="0" xfId="6002" applyFont="1" applyFill="1" applyAlignment="1">
      <alignment horizontal="center" vertical="center" wrapText="1"/>
    </xf>
    <xf numFmtId="41" fontId="124" fillId="70" borderId="0" xfId="6002" applyFont="1" applyFill="1" applyAlignment="1">
      <alignment horizontal="center" vertical="center" wrapText="1"/>
    </xf>
    <xf numFmtId="41" fontId="124" fillId="72" borderId="0" xfId="6002" applyFont="1" applyFill="1" applyAlignment="1">
      <alignment horizontal="center" vertical="center" wrapText="1"/>
    </xf>
    <xf numFmtId="0" fontId="125" fillId="0" borderId="0" xfId="6001" applyFont="1" applyAlignment="1">
      <alignment wrapText="1"/>
    </xf>
    <xf numFmtId="0" fontId="125" fillId="0" borderId="0" xfId="6001" applyFont="1"/>
    <xf numFmtId="14" fontId="125" fillId="0" borderId="0" xfId="6001" applyNumberFormat="1" applyFont="1"/>
    <xf numFmtId="41" fontId="125" fillId="0" borderId="0" xfId="6002" applyFont="1" applyFill="1"/>
    <xf numFmtId="2" fontId="125" fillId="0" borderId="0" xfId="6001" applyNumberFormat="1" applyFont="1"/>
    <xf numFmtId="41" fontId="123" fillId="7" borderId="0" xfId="6001" applyNumberFormat="1" applyFill="1"/>
    <xf numFmtId="0" fontId="123" fillId="7" borderId="0" xfId="6001" applyFill="1"/>
    <xf numFmtId="0" fontId="123" fillId="0" borderId="0" xfId="6001"/>
    <xf numFmtId="221" fontId="123" fillId="7" borderId="0" xfId="6001" applyNumberFormat="1" applyFill="1"/>
    <xf numFmtId="0" fontId="77" fillId="0" borderId="0" xfId="0" applyFont="1" applyAlignment="1">
      <alignment horizontal="center" vertical="center"/>
    </xf>
    <xf numFmtId="1" fontId="77" fillId="0" borderId="0" xfId="0" applyNumberFormat="1" applyFont="1" applyAlignment="1">
      <alignment horizontal="center" vertical="center"/>
    </xf>
    <xf numFmtId="0" fontId="81" fillId="0" borderId="0" xfId="0" applyFont="1" applyAlignment="1">
      <alignment horizontal="left" vertical="center"/>
    </xf>
    <xf numFmtId="0" fontId="126" fillId="0" borderId="0" xfId="0" applyFont="1" applyAlignment="1">
      <alignment horizontal="right" vertical="center"/>
    </xf>
    <xf numFmtId="49" fontId="126" fillId="0" borderId="0" xfId="0" applyNumberFormat="1" applyFont="1" applyAlignment="1">
      <alignment horizontal="left" vertical="center"/>
    </xf>
    <xf numFmtId="0" fontId="126" fillId="0" borderId="0" xfId="0" applyFont="1" applyAlignment="1">
      <alignment vertical="center"/>
    </xf>
    <xf numFmtId="15" fontId="126" fillId="0" borderId="0" xfId="0" applyNumberFormat="1" applyFont="1" applyAlignment="1">
      <alignment vertical="center"/>
    </xf>
    <xf numFmtId="0" fontId="126" fillId="0" borderId="0" xfId="0" applyFont="1" applyAlignment="1">
      <alignment horizontal="left" vertical="center"/>
    </xf>
    <xf numFmtId="41" fontId="77" fillId="0" borderId="0" xfId="6003" applyFont="1" applyAlignment="1" applyProtection="1">
      <alignment horizontal="right" vertical="center"/>
    </xf>
    <xf numFmtId="2" fontId="77" fillId="0" borderId="0" xfId="428" applyNumberFormat="1" applyFont="1" applyFill="1" applyAlignment="1" applyProtection="1">
      <alignment horizontal="right" vertical="center"/>
    </xf>
    <xf numFmtId="1" fontId="77" fillId="0" borderId="0" xfId="0" applyNumberFormat="1" applyFont="1" applyAlignment="1">
      <alignment horizontal="right" vertical="center"/>
    </xf>
    <xf numFmtId="2" fontId="77" fillId="0" borderId="0" xfId="0" applyNumberFormat="1" applyFont="1" applyAlignment="1">
      <alignment horizontal="right" vertical="center"/>
    </xf>
    <xf numFmtId="0" fontId="77" fillId="0" borderId="0" xfId="0" applyFont="1" applyAlignment="1">
      <alignment vertical="center"/>
    </xf>
    <xf numFmtId="0" fontId="127" fillId="0" borderId="0" xfId="0" applyFont="1" applyAlignment="1">
      <alignment horizontal="left" vertical="center"/>
    </xf>
    <xf numFmtId="0" fontId="9" fillId="73" borderId="59" xfId="0" applyFont="1" applyFill="1" applyBorder="1" applyAlignment="1">
      <alignment horizontal="center" vertical="center"/>
    </xf>
    <xf numFmtId="1" fontId="34" fillId="73" borderId="59" xfId="0" applyNumberFormat="1" applyFont="1" applyFill="1" applyBorder="1" applyAlignment="1">
      <alignment horizontal="center" vertical="center"/>
    </xf>
    <xf numFmtId="167" fontId="34" fillId="73" borderId="59" xfId="428" applyFont="1" applyFill="1" applyBorder="1" applyAlignment="1" applyProtection="1">
      <alignment horizontal="center" vertical="center"/>
    </xf>
    <xf numFmtId="0" fontId="9" fillId="0" borderId="0" xfId="0" applyFont="1" applyAlignment="1">
      <alignment horizontal="center" vertical="center"/>
    </xf>
    <xf numFmtId="0" fontId="126" fillId="74" borderId="59" xfId="0" applyFont="1" applyFill="1" applyBorder="1" applyAlignment="1">
      <alignment horizontal="center" vertical="center" wrapText="1"/>
    </xf>
    <xf numFmtId="1" fontId="126" fillId="74" borderId="59" xfId="0" applyNumberFormat="1" applyFont="1" applyFill="1" applyBorder="1" applyAlignment="1">
      <alignment horizontal="center" vertical="center" wrapText="1"/>
    </xf>
    <xf numFmtId="49" fontId="126" fillId="74" borderId="59" xfId="0" applyNumberFormat="1" applyFont="1" applyFill="1" applyBorder="1" applyAlignment="1">
      <alignment horizontal="left" vertical="center" wrapText="1"/>
    </xf>
    <xf numFmtId="15" fontId="126" fillId="74" borderId="59" xfId="0" applyNumberFormat="1" applyFont="1" applyFill="1" applyBorder="1" applyAlignment="1">
      <alignment horizontal="center" vertical="center" wrapText="1"/>
    </xf>
    <xf numFmtId="2" fontId="126" fillId="74" borderId="59" xfId="428" applyNumberFormat="1" applyFont="1" applyFill="1" applyBorder="1" applyAlignment="1" applyProtection="1">
      <alignment horizontal="center" vertical="center" wrapText="1"/>
    </xf>
    <xf numFmtId="1" fontId="126" fillId="74" borderId="59" xfId="428" applyNumberFormat="1" applyFont="1" applyFill="1" applyBorder="1" applyAlignment="1" applyProtection="1">
      <alignment horizontal="center" vertical="center" wrapText="1"/>
    </xf>
    <xf numFmtId="0" fontId="77" fillId="0" borderId="0" xfId="0" applyFont="1" applyAlignment="1">
      <alignment vertical="center" wrapText="1"/>
    </xf>
    <xf numFmtId="0" fontId="77" fillId="0" borderId="59" xfId="0" applyFont="1" applyBorder="1" applyAlignment="1">
      <alignment horizontal="center" vertical="center"/>
    </xf>
    <xf numFmtId="1" fontId="77" fillId="0" borderId="59" xfId="0" applyNumberFormat="1" applyFont="1" applyBorder="1" applyAlignment="1">
      <alignment horizontal="center" vertical="center"/>
    </xf>
    <xf numFmtId="222" fontId="77" fillId="0" borderId="59" xfId="0" applyNumberFormat="1" applyFont="1" applyBorder="1" applyAlignment="1">
      <alignment horizontal="left" vertical="center"/>
    </xf>
    <xf numFmtId="0" fontId="77" fillId="0" borderId="59" xfId="0" applyFont="1" applyBorder="1" applyAlignment="1">
      <alignment vertical="center"/>
    </xf>
    <xf numFmtId="4" fontId="77" fillId="0" borderId="59" xfId="0" applyNumberFormat="1" applyFont="1" applyBorder="1" applyAlignment="1">
      <alignment vertical="center"/>
    </xf>
    <xf numFmtId="0" fontId="77" fillId="0" borderId="59" xfId="0" applyFont="1" applyBorder="1" applyAlignment="1">
      <alignment horizontal="right" vertical="center"/>
    </xf>
    <xf numFmtId="49" fontId="77" fillId="0" borderId="59" xfId="0" applyNumberFormat="1" applyFont="1" applyBorder="1" applyAlignment="1">
      <alignment horizontal="left" vertical="center"/>
    </xf>
    <xf numFmtId="15" fontId="77" fillId="0" borderId="59" xfId="0" applyNumberFormat="1" applyFont="1" applyBorder="1" applyAlignment="1">
      <alignment horizontal="center" vertical="center"/>
    </xf>
    <xf numFmtId="0" fontId="77" fillId="0" borderId="59" xfId="0" applyFont="1" applyBorder="1" applyAlignment="1">
      <alignment horizontal="left" vertical="center"/>
    </xf>
    <xf numFmtId="41" fontId="77" fillId="0" borderId="59" xfId="6003" applyFont="1" applyBorder="1" applyAlignment="1" applyProtection="1">
      <alignment horizontal="center" vertical="center"/>
    </xf>
    <xf numFmtId="41" fontId="77" fillId="75" borderId="59" xfId="6003" applyFont="1" applyFill="1" applyBorder="1" applyAlignment="1" applyProtection="1">
      <alignment horizontal="right" vertical="center"/>
    </xf>
    <xf numFmtId="41" fontId="77" fillId="74" borderId="59" xfId="6003" applyFont="1" applyFill="1" applyBorder="1" applyAlignment="1" applyProtection="1">
      <alignment horizontal="right" vertical="center"/>
    </xf>
    <xf numFmtId="1" fontId="77" fillId="0" borderId="59" xfId="428" applyNumberFormat="1" applyFont="1" applyBorder="1" applyAlignment="1" applyProtection="1">
      <alignment horizontal="right" vertical="center"/>
    </xf>
    <xf numFmtId="41" fontId="77" fillId="0" borderId="59" xfId="6003" applyFont="1" applyBorder="1" applyAlignment="1" applyProtection="1">
      <alignment horizontal="right" vertical="center"/>
    </xf>
    <xf numFmtId="2" fontId="77" fillId="0" borderId="59" xfId="428" applyNumberFormat="1" applyFont="1" applyBorder="1" applyAlignment="1" applyProtection="1">
      <alignment horizontal="right" vertical="center"/>
    </xf>
    <xf numFmtId="0" fontId="77" fillId="0" borderId="59" xfId="6005" applyFont="1" applyBorder="1" applyAlignment="1">
      <alignment vertical="center"/>
    </xf>
    <xf numFmtId="0" fontId="126" fillId="74" borderId="59" xfId="0" applyFont="1" applyFill="1" applyBorder="1" applyAlignment="1">
      <alignment horizontal="center" vertical="center"/>
    </xf>
    <xf numFmtId="1" fontId="126" fillId="74" borderId="59" xfId="0" applyNumberFormat="1" applyFont="1" applyFill="1" applyBorder="1" applyAlignment="1">
      <alignment horizontal="center" vertical="center"/>
    </xf>
    <xf numFmtId="222" fontId="126" fillId="74" borderId="59" xfId="0" applyNumberFormat="1" applyFont="1" applyFill="1" applyBorder="1" applyAlignment="1">
      <alignment horizontal="left" vertical="center"/>
    </xf>
    <xf numFmtId="0" fontId="126" fillId="74" borderId="59" xfId="0" applyFont="1" applyFill="1" applyBorder="1" applyAlignment="1">
      <alignment vertical="center"/>
    </xf>
    <xf numFmtId="4" fontId="126" fillId="74" borderId="59" xfId="428" applyNumberFormat="1" applyFont="1" applyFill="1" applyBorder="1" applyAlignment="1" applyProtection="1">
      <alignment vertical="center"/>
    </xf>
    <xf numFmtId="0" fontId="126" fillId="74" borderId="59" xfId="0" applyFont="1" applyFill="1" applyBorder="1" applyAlignment="1">
      <alignment horizontal="right" vertical="center"/>
    </xf>
    <xf numFmtId="49" fontId="126" fillId="74" borderId="59" xfId="0" applyNumberFormat="1" applyFont="1" applyFill="1" applyBorder="1" applyAlignment="1">
      <alignment horizontal="left" vertical="center"/>
    </xf>
    <xf numFmtId="0" fontId="77" fillId="74" borderId="59" xfId="0" applyFont="1" applyFill="1" applyBorder="1" applyAlignment="1">
      <alignment horizontal="center" vertical="center"/>
    </xf>
    <xf numFmtId="15" fontId="126" fillId="74" borderId="59" xfId="0" applyNumberFormat="1" applyFont="1" applyFill="1" applyBorder="1" applyAlignment="1">
      <alignment horizontal="center" vertical="center"/>
    </xf>
    <xf numFmtId="0" fontId="126" fillId="74" borderId="59" xfId="0" applyFont="1" applyFill="1" applyBorder="1" applyAlignment="1">
      <alignment horizontal="left" vertical="center"/>
    </xf>
    <xf numFmtId="41" fontId="126" fillId="74" borderId="59" xfId="6003" applyFont="1" applyFill="1" applyBorder="1" applyAlignment="1" applyProtection="1">
      <alignment horizontal="right" vertical="center"/>
    </xf>
    <xf numFmtId="41" fontId="126" fillId="76" borderId="59" xfId="6003" applyFont="1" applyFill="1" applyBorder="1" applyAlignment="1" applyProtection="1">
      <alignment horizontal="right" vertical="center"/>
    </xf>
    <xf numFmtId="1" fontId="126" fillId="74" borderId="59" xfId="428" applyNumberFormat="1" applyFont="1" applyFill="1" applyBorder="1" applyAlignment="1" applyProtection="1">
      <alignment horizontal="right" vertical="center"/>
    </xf>
    <xf numFmtId="2" fontId="126" fillId="74" borderId="59" xfId="428" applyNumberFormat="1" applyFont="1" applyFill="1" applyBorder="1" applyAlignment="1" applyProtection="1">
      <alignment horizontal="right" vertical="center"/>
    </xf>
    <xf numFmtId="41" fontId="77" fillId="0" borderId="59" xfId="6003" applyFont="1" applyFill="1" applyBorder="1" applyAlignment="1" applyProtection="1">
      <alignment horizontal="right" vertical="center"/>
    </xf>
    <xf numFmtId="0" fontId="77" fillId="0" borderId="59" xfId="6006" applyFont="1" applyBorder="1" applyAlignment="1">
      <alignment vertical="center"/>
    </xf>
    <xf numFmtId="4" fontId="126" fillId="74" borderId="59" xfId="0" applyNumberFormat="1" applyFont="1" applyFill="1" applyBorder="1" applyAlignment="1">
      <alignment vertical="center"/>
    </xf>
    <xf numFmtId="1" fontId="126" fillId="74" borderId="59" xfId="6003" applyNumberFormat="1" applyFont="1" applyFill="1" applyBorder="1" applyAlignment="1" applyProtection="1">
      <alignment horizontal="right" vertical="center"/>
    </xf>
    <xf numFmtId="1" fontId="77" fillId="0" borderId="59" xfId="6003" applyNumberFormat="1" applyFont="1" applyFill="1" applyBorder="1" applyAlignment="1" applyProtection="1">
      <alignment horizontal="right" vertical="center"/>
    </xf>
    <xf numFmtId="1" fontId="77" fillId="0" borderId="59" xfId="428" applyNumberFormat="1" applyFont="1" applyFill="1" applyBorder="1" applyAlignment="1" applyProtection="1">
      <alignment horizontal="right" vertical="center"/>
    </xf>
    <xf numFmtId="167" fontId="77" fillId="0" borderId="59" xfId="428" applyFont="1" applyFill="1" applyBorder="1" applyAlignment="1" applyProtection="1">
      <alignment horizontal="center" vertical="center"/>
    </xf>
    <xf numFmtId="0" fontId="126" fillId="0" borderId="59" xfId="0" applyFont="1" applyBorder="1" applyAlignment="1">
      <alignment vertical="center"/>
    </xf>
    <xf numFmtId="0" fontId="77" fillId="6" borderId="59" xfId="0" applyFont="1" applyFill="1" applyBorder="1" applyAlignment="1">
      <alignment horizontal="center" vertical="center"/>
    </xf>
    <xf numFmtId="167" fontId="77" fillId="0" borderId="59" xfId="428" applyFont="1" applyBorder="1" applyAlignment="1" applyProtection="1">
      <alignment horizontal="center" vertical="center"/>
    </xf>
    <xf numFmtId="49" fontId="77" fillId="0" borderId="59" xfId="6007" applyNumberFormat="1" applyFont="1" applyBorder="1" applyAlignment="1">
      <alignment horizontal="left" vertical="center"/>
    </xf>
    <xf numFmtId="0" fontId="77" fillId="0" borderId="59" xfId="0" quotePrefix="1" applyFont="1" applyBorder="1" applyAlignment="1">
      <alignment horizontal="right" vertical="center"/>
    </xf>
    <xf numFmtId="41" fontId="77" fillId="0" borderId="59" xfId="6003" applyFont="1" applyFill="1" applyBorder="1" applyAlignment="1" applyProtection="1">
      <alignment horizontal="center" vertical="center"/>
    </xf>
    <xf numFmtId="0" fontId="77" fillId="0" borderId="59" xfId="6008" applyFont="1" applyBorder="1" applyAlignment="1">
      <alignment vertical="center"/>
    </xf>
    <xf numFmtId="223" fontId="77" fillId="0" borderId="59" xfId="6003" applyNumberFormat="1" applyFont="1" applyBorder="1" applyAlignment="1" applyProtection="1">
      <alignment horizontal="center" vertical="center"/>
    </xf>
    <xf numFmtId="223" fontId="126" fillId="74" borderId="59" xfId="6003" applyNumberFormat="1" applyFont="1" applyFill="1" applyBorder="1" applyAlignment="1" applyProtection="1">
      <alignment horizontal="right" vertical="center"/>
    </xf>
    <xf numFmtId="49" fontId="77" fillId="0" borderId="59" xfId="0" quotePrefix="1" applyNumberFormat="1" applyFont="1" applyBorder="1" applyAlignment="1">
      <alignment horizontal="left" vertical="center"/>
    </xf>
    <xf numFmtId="11" fontId="77" fillId="0" borderId="59" xfId="0" quotePrefix="1" applyNumberFormat="1" applyFont="1" applyBorder="1" applyAlignment="1">
      <alignment horizontal="center" vertical="center"/>
    </xf>
    <xf numFmtId="15" fontId="77" fillId="0" borderId="59" xfId="0" quotePrefix="1" applyNumberFormat="1" applyFont="1" applyBorder="1" applyAlignment="1">
      <alignment horizontal="center" vertical="center"/>
    </xf>
    <xf numFmtId="0" fontId="77" fillId="0" borderId="59" xfId="0" quotePrefix="1" applyFont="1" applyBorder="1" applyAlignment="1">
      <alignment horizontal="center" vertical="center"/>
    </xf>
    <xf numFmtId="224" fontId="77" fillId="0" borderId="59" xfId="6003" applyNumberFormat="1" applyFont="1" applyBorder="1" applyAlignment="1" applyProtection="1">
      <alignment horizontal="right" vertical="center"/>
    </xf>
    <xf numFmtId="224" fontId="126" fillId="74" borderId="59" xfId="6003" applyNumberFormat="1" applyFont="1" applyFill="1" applyBorder="1" applyAlignment="1" applyProtection="1">
      <alignment horizontal="right" vertical="center"/>
    </xf>
    <xf numFmtId="223" fontId="77" fillId="0" borderId="59" xfId="6003" applyNumberFormat="1" applyFont="1" applyBorder="1" applyAlignment="1" applyProtection="1">
      <alignment horizontal="right" vertical="center"/>
    </xf>
    <xf numFmtId="224" fontId="77" fillId="74" borderId="59" xfId="6003" applyNumberFormat="1" applyFont="1" applyFill="1" applyBorder="1" applyAlignment="1" applyProtection="1">
      <alignment horizontal="right" vertical="center"/>
    </xf>
    <xf numFmtId="0" fontId="77" fillId="0" borderId="59" xfId="6006" applyFont="1" applyBorder="1" applyAlignment="1">
      <alignment horizontal="left" vertical="center"/>
    </xf>
    <xf numFmtId="4" fontId="77" fillId="0" borderId="59" xfId="0" applyNumberFormat="1" applyFont="1" applyBorder="1" applyAlignment="1">
      <alignment horizontal="right" vertical="center"/>
    </xf>
    <xf numFmtId="224" fontId="77" fillId="75" borderId="59" xfId="6003" applyNumberFormat="1" applyFont="1" applyFill="1" applyBorder="1" applyAlignment="1" applyProtection="1">
      <alignment horizontal="right" vertical="center"/>
    </xf>
    <xf numFmtId="49" fontId="126" fillId="74" borderId="59" xfId="0" applyNumberFormat="1" applyFont="1" applyFill="1" applyBorder="1" applyAlignment="1">
      <alignment horizontal="right" vertical="center"/>
    </xf>
    <xf numFmtId="15" fontId="77" fillId="74" borderId="59" xfId="0" applyNumberFormat="1" applyFont="1" applyFill="1" applyBorder="1" applyAlignment="1">
      <alignment horizontal="center" vertical="center"/>
    </xf>
    <xf numFmtId="224" fontId="77" fillId="0" borderId="59" xfId="6003" applyNumberFormat="1" applyFont="1" applyFill="1" applyBorder="1" applyAlignment="1" applyProtection="1">
      <alignment horizontal="center" vertical="center"/>
    </xf>
    <xf numFmtId="0" fontId="77" fillId="0" borderId="59" xfId="0" applyFont="1" applyBorder="1" applyAlignment="1">
      <alignment vertical="center" wrapText="1"/>
    </xf>
    <xf numFmtId="0" fontId="126" fillId="0" borderId="59" xfId="0" applyFont="1" applyBorder="1" applyAlignment="1">
      <alignment horizontal="center" vertical="center"/>
    </xf>
    <xf numFmtId="1" fontId="126" fillId="0" borderId="59" xfId="0" applyNumberFormat="1" applyFont="1" applyBorder="1" applyAlignment="1">
      <alignment horizontal="center" vertical="center"/>
    </xf>
    <xf numFmtId="0" fontId="126" fillId="0" borderId="59" xfId="0" applyFont="1" applyBorder="1" applyAlignment="1">
      <alignment horizontal="right" vertical="center"/>
    </xf>
    <xf numFmtId="49" fontId="126" fillId="0" borderId="59" xfId="0" applyNumberFormat="1" applyFont="1" applyBorder="1" applyAlignment="1">
      <alignment horizontal="left" vertical="center"/>
    </xf>
    <xf numFmtId="15" fontId="126" fillId="0" borderId="59" xfId="0" applyNumberFormat="1" applyFont="1" applyBorder="1" applyAlignment="1">
      <alignment horizontal="center" vertical="center"/>
    </xf>
    <xf numFmtId="0" fontId="126" fillId="0" borderId="59" xfId="0" applyFont="1" applyBorder="1" applyAlignment="1">
      <alignment horizontal="left" vertical="center"/>
    </xf>
    <xf numFmtId="1" fontId="77" fillId="0" borderId="59" xfId="6003" applyNumberFormat="1" applyFont="1" applyBorder="1" applyAlignment="1" applyProtection="1">
      <alignment horizontal="right" vertical="center"/>
    </xf>
    <xf numFmtId="0" fontId="126" fillId="69" borderId="59" xfId="0" applyFont="1" applyFill="1" applyBorder="1" applyAlignment="1">
      <alignment horizontal="center" vertical="center"/>
    </xf>
    <xf numFmtId="1" fontId="126" fillId="69" borderId="59" xfId="0" applyNumberFormat="1" applyFont="1" applyFill="1" applyBorder="1" applyAlignment="1">
      <alignment horizontal="center" vertical="center"/>
    </xf>
    <xf numFmtId="0" fontId="126" fillId="69" borderId="59" xfId="0" applyFont="1" applyFill="1" applyBorder="1" applyAlignment="1">
      <alignment vertical="center"/>
    </xf>
    <xf numFmtId="0" fontId="126" fillId="69" borderId="59" xfId="0" applyFont="1" applyFill="1" applyBorder="1" applyAlignment="1">
      <alignment horizontal="right" vertical="center"/>
    </xf>
    <xf numFmtId="49" fontId="126" fillId="69" borderId="59" xfId="0" applyNumberFormat="1" applyFont="1" applyFill="1" applyBorder="1" applyAlignment="1">
      <alignment horizontal="left" vertical="center"/>
    </xf>
    <xf numFmtId="0" fontId="77" fillId="69" borderId="59" xfId="0" applyFont="1" applyFill="1" applyBorder="1" applyAlignment="1">
      <alignment horizontal="center" vertical="center"/>
    </xf>
    <xf numFmtId="15" fontId="126" fillId="69" borderId="59" xfId="0" applyNumberFormat="1" applyFont="1" applyFill="1" applyBorder="1" applyAlignment="1">
      <alignment vertical="center"/>
    </xf>
    <xf numFmtId="0" fontId="126" fillId="69" borderId="59" xfId="0" applyFont="1" applyFill="1" applyBorder="1" applyAlignment="1">
      <alignment horizontal="left" vertical="center"/>
    </xf>
    <xf numFmtId="41" fontId="126" fillId="69" borderId="59" xfId="6003" applyFont="1" applyFill="1" applyBorder="1" applyAlignment="1" applyProtection="1">
      <alignment horizontal="right" vertical="center"/>
    </xf>
    <xf numFmtId="1" fontId="126" fillId="69" borderId="59" xfId="6003" applyNumberFormat="1" applyFont="1" applyFill="1" applyBorder="1" applyAlignment="1" applyProtection="1">
      <alignment horizontal="right" vertical="center"/>
    </xf>
    <xf numFmtId="15" fontId="77" fillId="0" borderId="59" xfId="0" applyNumberFormat="1" applyFont="1" applyBorder="1" applyAlignment="1">
      <alignment vertical="center"/>
    </xf>
    <xf numFmtId="0" fontId="126" fillId="77" borderId="59" xfId="0" applyFont="1" applyFill="1" applyBorder="1" applyAlignment="1">
      <alignment horizontal="center" vertical="center"/>
    </xf>
    <xf numFmtId="1" fontId="126" fillId="77" borderId="59" xfId="0" applyNumberFormat="1" applyFont="1" applyFill="1" applyBorder="1" applyAlignment="1">
      <alignment horizontal="center" vertical="center"/>
    </xf>
    <xf numFmtId="0" fontId="126" fillId="77" borderId="59" xfId="0" applyFont="1" applyFill="1" applyBorder="1" applyAlignment="1">
      <alignment vertical="center"/>
    </xf>
    <xf numFmtId="0" fontId="126" fillId="77" borderId="59" xfId="0" applyFont="1" applyFill="1" applyBorder="1" applyAlignment="1">
      <alignment horizontal="right" vertical="center"/>
    </xf>
    <xf numFmtId="49" fontId="126" fillId="77" borderId="59" xfId="0" applyNumberFormat="1" applyFont="1" applyFill="1" applyBorder="1" applyAlignment="1">
      <alignment horizontal="left" vertical="center"/>
    </xf>
    <xf numFmtId="0" fontId="77" fillId="77" borderId="59" xfId="0" applyFont="1" applyFill="1" applyBorder="1" applyAlignment="1">
      <alignment horizontal="center" vertical="center"/>
    </xf>
    <xf numFmtId="15" fontId="126" fillId="77" borderId="59" xfId="0" applyNumberFormat="1" applyFont="1" applyFill="1" applyBorder="1" applyAlignment="1">
      <alignment horizontal="center" vertical="center"/>
    </xf>
    <xf numFmtId="0" fontId="126" fillId="77" borderId="59" xfId="0" applyFont="1" applyFill="1" applyBorder="1" applyAlignment="1">
      <alignment horizontal="left" vertical="center"/>
    </xf>
    <xf numFmtId="2" fontId="126" fillId="77" borderId="59" xfId="428" applyNumberFormat="1" applyFont="1" applyFill="1" applyBorder="1" applyAlignment="1" applyProtection="1">
      <alignment horizontal="right" vertical="center"/>
    </xf>
    <xf numFmtId="1" fontId="126" fillId="77" borderId="59" xfId="428" applyNumberFormat="1" applyFont="1" applyFill="1" applyBorder="1" applyAlignment="1" applyProtection="1">
      <alignment horizontal="right" vertical="center"/>
    </xf>
    <xf numFmtId="0" fontId="77" fillId="0" borderId="0" xfId="0" applyFont="1" applyAlignment="1">
      <alignment horizontal="right" vertical="center"/>
    </xf>
    <xf numFmtId="49" fontId="77" fillId="0" borderId="0" xfId="0" applyNumberFormat="1" applyFont="1" applyAlignment="1">
      <alignment horizontal="left" vertical="center"/>
    </xf>
    <xf numFmtId="15" fontId="77" fillId="0" borderId="0" xfId="0" applyNumberFormat="1" applyFont="1" applyAlignment="1">
      <alignment vertical="center"/>
    </xf>
    <xf numFmtId="0" fontId="77" fillId="0" borderId="0" xfId="0" applyFont="1" applyAlignment="1">
      <alignment horizontal="left" vertical="center"/>
    </xf>
    <xf numFmtId="41" fontId="77" fillId="0" borderId="0" xfId="6003" applyFont="1" applyAlignment="1">
      <alignment horizontal="right" vertical="center"/>
    </xf>
    <xf numFmtId="41" fontId="77" fillId="0" borderId="0" xfId="6003" applyFont="1" applyFill="1" applyAlignment="1">
      <alignment horizontal="right" vertical="center"/>
    </xf>
    <xf numFmtId="1" fontId="77" fillId="0" borderId="0" xfId="0" applyNumberFormat="1" applyFont="1" applyAlignment="1">
      <alignment vertical="center"/>
    </xf>
    <xf numFmtId="41" fontId="129" fillId="0" borderId="0" xfId="6004" applyNumberFormat="1" applyFont="1" applyFill="1" applyAlignment="1">
      <alignment horizontal="right" vertical="center"/>
    </xf>
    <xf numFmtId="222" fontId="77" fillId="0" borderId="0" xfId="0" applyNumberFormat="1" applyFont="1" applyAlignment="1">
      <alignment horizontal="left" vertical="center"/>
    </xf>
    <xf numFmtId="15" fontId="77" fillId="0" borderId="0" xfId="0" applyNumberFormat="1" applyFont="1" applyAlignment="1">
      <alignment horizontal="center" vertical="center"/>
    </xf>
    <xf numFmtId="9" fontId="77" fillId="0" borderId="0" xfId="6004" applyFont="1" applyFill="1" applyAlignment="1">
      <alignment horizontal="right" vertical="center"/>
    </xf>
    <xf numFmtId="2" fontId="77" fillId="0" borderId="0" xfId="428" applyNumberFormat="1" applyFont="1" applyFill="1" applyAlignment="1">
      <alignment horizontal="right" vertical="center"/>
    </xf>
    <xf numFmtId="0" fontId="14" fillId="6" borderId="44" xfId="0" applyFont="1" applyFill="1" applyBorder="1" applyAlignment="1">
      <alignment horizontal="justify" vertical="center" wrapText="1"/>
    </xf>
    <xf numFmtId="164" fontId="14" fillId="6" borderId="49" xfId="0" applyNumberFormat="1" applyFont="1" applyFill="1" applyBorder="1" applyAlignment="1">
      <alignment horizontal="right" vertical="center" wrapText="1"/>
    </xf>
    <xf numFmtId="164" fontId="14" fillId="6" borderId="48" xfId="0" applyNumberFormat="1" applyFont="1" applyFill="1" applyBorder="1" applyAlignment="1">
      <alignment horizontal="right" vertical="center" wrapText="1"/>
    </xf>
    <xf numFmtId="164" fontId="14" fillId="6" borderId="50" xfId="0" applyNumberFormat="1" applyFont="1" applyFill="1" applyBorder="1" applyAlignment="1">
      <alignment horizontal="right" vertical="center" wrapText="1"/>
    </xf>
    <xf numFmtId="0" fontId="120" fillId="5" borderId="44" xfId="0" applyFont="1" applyFill="1" applyBorder="1" applyAlignment="1">
      <alignment horizontal="right" vertical="center" wrapText="1"/>
    </xf>
    <xf numFmtId="164" fontId="120" fillId="5" borderId="49" xfId="0" applyNumberFormat="1" applyFont="1" applyFill="1" applyBorder="1" applyAlignment="1">
      <alignment horizontal="right" vertical="center" wrapText="1"/>
    </xf>
    <xf numFmtId="164" fontId="120" fillId="5" borderId="48" xfId="0" applyNumberFormat="1" applyFont="1" applyFill="1" applyBorder="1" applyAlignment="1">
      <alignment horizontal="right" vertical="center" wrapText="1"/>
    </xf>
    <xf numFmtId="164" fontId="120" fillId="5" borderId="50" xfId="0" applyNumberFormat="1" applyFont="1" applyFill="1" applyBorder="1" applyAlignment="1">
      <alignment horizontal="right" vertical="center" wrapText="1"/>
    </xf>
    <xf numFmtId="0" fontId="14" fillId="6" borderId="44" xfId="0" applyFont="1" applyFill="1" applyBorder="1" applyAlignment="1">
      <alignment vertical="center" wrapText="1"/>
    </xf>
    <xf numFmtId="164" fontId="119" fillId="70" borderId="49" xfId="0" applyNumberFormat="1" applyFont="1" applyFill="1" applyBorder="1" applyAlignment="1">
      <alignment horizontal="left" vertical="center" wrapText="1"/>
    </xf>
    <xf numFmtId="164" fontId="119" fillId="70" borderId="48" xfId="0" applyNumberFormat="1" applyFont="1" applyFill="1" applyBorder="1" applyAlignment="1">
      <alignment horizontal="left" vertical="center" wrapText="1"/>
    </xf>
    <xf numFmtId="164" fontId="119" fillId="70" borderId="50" xfId="0" applyNumberFormat="1" applyFont="1" applyFill="1" applyBorder="1" applyAlignment="1">
      <alignment horizontal="left" vertical="center" wrapText="1"/>
    </xf>
    <xf numFmtId="0" fontId="114" fillId="67" borderId="44" xfId="0" applyFont="1" applyFill="1" applyBorder="1" applyAlignment="1">
      <alignment horizontal="center" vertical="center" wrapText="1"/>
    </xf>
    <xf numFmtId="0" fontId="114" fillId="67" borderId="44" xfId="0" applyFont="1" applyFill="1" applyBorder="1" applyAlignment="1">
      <alignment horizontal="center" vertical="center"/>
    </xf>
    <xf numFmtId="219" fontId="110" fillId="67" borderId="49" xfId="0" applyNumberFormat="1" applyFont="1" applyFill="1" applyBorder="1" applyAlignment="1">
      <alignment horizontal="center" vertical="center"/>
    </xf>
    <xf numFmtId="0" fontId="110" fillId="67" borderId="50" xfId="0" applyFont="1" applyFill="1" applyBorder="1" applyAlignment="1">
      <alignment horizontal="center" vertical="center"/>
    </xf>
    <xf numFmtId="0" fontId="119" fillId="5" borderId="44" xfId="0" applyFont="1" applyFill="1" applyBorder="1" applyAlignment="1">
      <alignment horizontal="center" vertical="center" wrapText="1"/>
    </xf>
    <xf numFmtId="0" fontId="5" fillId="5" borderId="49"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50" xfId="0" applyFont="1" applyFill="1" applyBorder="1" applyAlignment="1">
      <alignment horizontal="left" vertical="center" wrapText="1"/>
    </xf>
    <xf numFmtId="0" fontId="10" fillId="69" borderId="49" xfId="0" applyFont="1" applyFill="1" applyBorder="1" applyAlignment="1">
      <alignment horizontal="left"/>
    </xf>
    <xf numFmtId="0" fontId="10" fillId="69" borderId="48" xfId="0" applyFont="1" applyFill="1" applyBorder="1" applyAlignment="1">
      <alignment horizontal="left"/>
    </xf>
    <xf numFmtId="0" fontId="10" fillId="69" borderId="50" xfId="0" applyFont="1" applyFill="1" applyBorder="1" applyAlignment="1">
      <alignment horizontal="left"/>
    </xf>
    <xf numFmtId="0" fontId="1" fillId="69" borderId="46" xfId="0" applyFont="1" applyFill="1" applyBorder="1" applyAlignment="1">
      <alignment horizontal="left"/>
    </xf>
    <xf numFmtId="0" fontId="5" fillId="6" borderId="49"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6" fillId="6" borderId="44" xfId="0" applyFont="1" applyFill="1" applyBorder="1" applyAlignment="1">
      <alignment horizontal="justify" vertical="center" wrapText="1"/>
    </xf>
    <xf numFmtId="164" fontId="6" fillId="6" borderId="49" xfId="0" applyNumberFormat="1" applyFont="1" applyFill="1" applyBorder="1" applyAlignment="1">
      <alignment horizontal="right" vertical="center" wrapText="1"/>
    </xf>
    <xf numFmtId="164" fontId="6" fillId="6" borderId="48" xfId="0" applyNumberFormat="1" applyFont="1" applyFill="1" applyBorder="1" applyAlignment="1">
      <alignment horizontal="right" vertical="center" wrapText="1"/>
    </xf>
    <xf numFmtId="164" fontId="6" fillId="6" borderId="50" xfId="0" applyNumberFormat="1" applyFont="1" applyFill="1" applyBorder="1" applyAlignment="1">
      <alignment horizontal="right" vertical="center" wrapText="1"/>
    </xf>
    <xf numFmtId="0" fontId="5" fillId="6" borderId="44"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5" fillId="6" borderId="44"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69" borderId="49" xfId="0" applyFont="1" applyFill="1" applyBorder="1" applyAlignment="1">
      <alignment horizontal="left" vertical="center" wrapText="1"/>
    </xf>
    <xf numFmtId="0" fontId="5" fillId="69" borderId="48" xfId="0" applyFont="1" applyFill="1" applyBorder="1" applyAlignment="1">
      <alignment horizontal="left" vertical="center" wrapText="1"/>
    </xf>
    <xf numFmtId="0" fontId="5" fillId="69" borderId="50"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5" fillId="6" borderId="54" xfId="0" applyFont="1" applyFill="1" applyBorder="1" applyAlignment="1">
      <alignment horizontal="left" vertical="center" wrapText="1"/>
    </xf>
    <xf numFmtId="0" fontId="6" fillId="6" borderId="45"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5" xfId="0" applyFont="1" applyFill="1" applyBorder="1" applyAlignment="1">
      <alignment horizontal="left" vertical="center" wrapText="1"/>
    </xf>
    <xf numFmtId="0" fontId="6" fillId="6" borderId="56" xfId="0" applyFont="1" applyFill="1" applyBorder="1" applyAlignment="1">
      <alignment horizontal="left" vertical="center" wrapText="1"/>
    </xf>
    <xf numFmtId="0" fontId="6" fillId="6" borderId="57"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6" fillId="6" borderId="44" xfId="0" applyFont="1" applyFill="1" applyBorder="1" applyAlignment="1">
      <alignment horizontal="left" vertical="center" wrapText="1" indent="1"/>
    </xf>
    <xf numFmtId="164" fontId="6" fillId="6" borderId="44" xfId="0" applyNumberFormat="1" applyFont="1" applyFill="1" applyBorder="1" applyAlignment="1">
      <alignment horizontal="right" vertical="center"/>
    </xf>
    <xf numFmtId="0" fontId="6" fillId="69" borderId="49" xfId="0" applyFont="1" applyFill="1" applyBorder="1" applyAlignment="1">
      <alignment horizontal="left" vertical="center" wrapText="1"/>
    </xf>
    <xf numFmtId="0" fontId="6" fillId="69" borderId="48" xfId="0" applyFont="1" applyFill="1" applyBorder="1" applyAlignment="1">
      <alignment horizontal="left" vertical="center" wrapText="1"/>
    </xf>
    <xf numFmtId="0" fontId="6" fillId="69" borderId="50" xfId="0" applyFont="1" applyFill="1" applyBorder="1" applyAlignment="1">
      <alignment horizontal="left" vertical="center" wrapText="1"/>
    </xf>
    <xf numFmtId="0" fontId="6" fillId="6" borderId="44" xfId="0" applyFont="1" applyFill="1" applyBorder="1" applyAlignment="1">
      <alignment horizontal="left" vertical="center" wrapText="1"/>
    </xf>
    <xf numFmtId="0" fontId="105" fillId="65" borderId="44" xfId="0" applyFont="1" applyFill="1" applyBorder="1" applyAlignment="1">
      <alignment horizontal="center" vertical="center"/>
    </xf>
    <xf numFmtId="0" fontId="105" fillId="65" borderId="44" xfId="0" applyFont="1" applyFill="1" applyBorder="1" applyAlignment="1">
      <alignment horizontal="center" vertical="center" wrapText="1"/>
    </xf>
    <xf numFmtId="0" fontId="106" fillId="6" borderId="44" xfId="0" applyFont="1" applyFill="1" applyBorder="1" applyAlignment="1">
      <alignment horizontal="justify" vertical="center" wrapText="1"/>
    </xf>
    <xf numFmtId="0" fontId="12" fillId="5" borderId="49"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49" xfId="0" applyFont="1" applyFill="1" applyBorder="1" applyAlignment="1">
      <alignment horizontal="left" vertical="center" wrapText="1"/>
    </xf>
    <xf numFmtId="0" fontId="12" fillId="5" borderId="48" xfId="0" applyFont="1" applyFill="1" applyBorder="1" applyAlignment="1">
      <alignment horizontal="left" vertical="center" wrapText="1"/>
    </xf>
    <xf numFmtId="0" fontId="12" fillId="5" borderId="50"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09" fillId="5" borderId="44" xfId="0" applyFont="1" applyFill="1" applyBorder="1" applyAlignment="1">
      <alignment horizontal="center" vertical="center" wrapText="1"/>
    </xf>
    <xf numFmtId="0" fontId="6" fillId="6" borderId="44" xfId="0" applyFont="1" applyFill="1" applyBorder="1" applyAlignment="1">
      <alignment vertical="center" wrapText="1"/>
    </xf>
    <xf numFmtId="164" fontId="109" fillId="6" borderId="49" xfId="0" applyNumberFormat="1" applyFont="1" applyFill="1" applyBorder="1" applyAlignment="1">
      <alignment horizontal="right" vertical="center" wrapText="1"/>
    </xf>
    <xf numFmtId="164" fontId="109" fillId="6" borderId="48" xfId="0" applyNumberFormat="1" applyFont="1" applyFill="1" applyBorder="1" applyAlignment="1">
      <alignment horizontal="right" vertical="center" wrapText="1"/>
    </xf>
    <xf numFmtId="164" fontId="109" fillId="6" borderId="50" xfId="0" applyNumberFormat="1" applyFont="1" applyFill="1" applyBorder="1" applyAlignment="1">
      <alignment horizontal="right" vertical="center" wrapText="1"/>
    </xf>
    <xf numFmtId="0" fontId="6" fillId="69" borderId="44" xfId="0" applyFont="1" applyFill="1" applyBorder="1" applyAlignment="1">
      <alignment horizontal="right" vertical="center"/>
    </xf>
    <xf numFmtId="0" fontId="109" fillId="6" borderId="44" xfId="0" applyFont="1" applyFill="1" applyBorder="1" applyAlignment="1">
      <alignment horizontal="right" vertical="center" wrapText="1"/>
    </xf>
    <xf numFmtId="0" fontId="6" fillId="69" borderId="44" xfId="0" applyFont="1" applyFill="1" applyBorder="1" applyAlignment="1">
      <alignment horizontal="justify" vertical="center" wrapText="1"/>
    </xf>
    <xf numFmtId="0" fontId="5" fillId="6" borderId="44" xfId="0" applyFont="1" applyFill="1" applyBorder="1" applyAlignment="1">
      <alignment horizontal="justify" vertical="center" wrapText="1"/>
    </xf>
    <xf numFmtId="164" fontId="6" fillId="69" borderId="44" xfId="0" applyNumberFormat="1" applyFont="1" applyFill="1" applyBorder="1" applyAlignment="1">
      <alignment horizontal="right" vertical="center"/>
    </xf>
    <xf numFmtId="0" fontId="5" fillId="5" borderId="44"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6" borderId="54" xfId="0" applyFont="1" applyFill="1" applyBorder="1" applyAlignment="1">
      <alignment horizontal="left" vertical="center" wrapText="1"/>
    </xf>
    <xf numFmtId="0" fontId="5" fillId="6" borderId="56" xfId="0" applyFont="1" applyFill="1" applyBorder="1" applyAlignment="1">
      <alignment horizontal="left" vertical="center" wrapText="1"/>
    </xf>
    <xf numFmtId="0" fontId="5" fillId="6" borderId="57" xfId="0" applyFont="1" applyFill="1" applyBorder="1" applyAlignment="1">
      <alignment horizontal="left" vertical="center" wrapText="1"/>
    </xf>
    <xf numFmtId="0" fontId="5" fillId="6" borderId="58" xfId="0" applyFont="1" applyFill="1" applyBorder="1" applyAlignment="1">
      <alignment horizontal="left"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0" borderId="13"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4" xfId="0" applyFont="1" applyBorder="1" applyAlignment="1">
      <alignment horizontal="justify" vertical="center" wrapText="1"/>
    </xf>
    <xf numFmtId="0" fontId="5" fillId="5" borderId="13" xfId="0" applyFont="1" applyFill="1" applyBorder="1" applyAlignment="1">
      <alignment horizontal="justify" vertical="center" wrapText="1"/>
    </xf>
    <xf numFmtId="0" fontId="5" fillId="5" borderId="5" xfId="0" applyFont="1" applyFill="1" applyBorder="1" applyAlignment="1">
      <alignment horizontal="justify" vertical="center" wrapText="1"/>
    </xf>
    <xf numFmtId="0" fontId="5" fillId="5" borderId="4" xfId="0" applyFont="1" applyFill="1" applyBorder="1" applyAlignment="1">
      <alignment horizontal="justify" vertical="center" wrapText="1"/>
    </xf>
    <xf numFmtId="0" fontId="5" fillId="0" borderId="13"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4" xfId="0" applyFont="1" applyBorder="1" applyAlignment="1">
      <alignment horizontal="justify" vertical="center" wrapText="1"/>
    </xf>
    <xf numFmtId="0" fontId="5" fillId="7" borderId="13" xfId="0" applyFont="1" applyFill="1" applyBorder="1" applyAlignment="1">
      <alignment horizontal="justify" vertical="center" wrapText="1"/>
    </xf>
    <xf numFmtId="0" fontId="5" fillId="7" borderId="5" xfId="0" applyFont="1" applyFill="1" applyBorder="1" applyAlignment="1">
      <alignment horizontal="justify" vertical="center" wrapText="1"/>
    </xf>
    <xf numFmtId="0" fontId="5" fillId="7" borderId="4" xfId="0" applyFont="1" applyFill="1" applyBorder="1" applyAlignment="1">
      <alignment horizontal="justify" vertical="center" wrapText="1"/>
    </xf>
    <xf numFmtId="0" fontId="5" fillId="0" borderId="13"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0" borderId="22"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0" xfId="0" applyFont="1" applyBorder="1" applyAlignment="1">
      <alignment horizontal="justify"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6" fillId="0" borderId="14" xfId="0" applyFont="1" applyBorder="1" applyAlignment="1">
      <alignment horizontal="justify" vertical="center" wrapText="1"/>
    </xf>
    <xf numFmtId="0" fontId="5" fillId="4" borderId="16" xfId="0" applyFont="1" applyFill="1" applyBorder="1" applyAlignment="1">
      <alignment horizontal="center" vertical="center" wrapText="1"/>
    </xf>
    <xf numFmtId="0" fontId="6" fillId="0" borderId="13" xfId="0" applyFont="1" applyBorder="1" applyAlignment="1">
      <alignment vertical="center" wrapText="1"/>
    </xf>
    <xf numFmtId="0" fontId="6" fillId="0" borderId="4" xfId="0" applyFont="1" applyBorder="1" applyAlignment="1">
      <alignment vertical="center" wrapText="1"/>
    </xf>
    <xf numFmtId="0" fontId="6" fillId="0" borderId="14" xfId="0" applyFont="1" applyBorder="1" applyAlignment="1">
      <alignment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6" fillId="2" borderId="13" xfId="0" applyFont="1" applyFill="1" applyBorder="1" applyAlignment="1">
      <alignment vertical="center" wrapText="1"/>
    </xf>
    <xf numFmtId="0" fontId="6" fillId="2" borderId="5" xfId="0" applyFont="1" applyFill="1" applyBorder="1" applyAlignment="1">
      <alignment vertical="center" wrapText="1"/>
    </xf>
    <xf numFmtId="0" fontId="6" fillId="2" borderId="4" xfId="0" applyFont="1" applyFill="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9"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7" xfId="0" applyFont="1" applyBorder="1" applyAlignment="1">
      <alignment horizontal="justify" vertical="center" wrapText="1"/>
    </xf>
    <xf numFmtId="0" fontId="5" fillId="69" borderId="44" xfId="0" applyFont="1" applyFill="1" applyBorder="1" applyAlignment="1">
      <alignment horizontal="left" vertical="center" wrapText="1"/>
    </xf>
    <xf numFmtId="0" fontId="5" fillId="5" borderId="51" xfId="0" applyFont="1" applyFill="1" applyBorder="1" applyAlignment="1">
      <alignment horizontal="left" vertical="center" wrapText="1"/>
    </xf>
    <xf numFmtId="0" fontId="5" fillId="5" borderId="46" xfId="0" applyFont="1" applyFill="1" applyBorder="1" applyAlignment="1">
      <alignment horizontal="left" vertical="center" wrapText="1"/>
    </xf>
    <xf numFmtId="0" fontId="12" fillId="5" borderId="44" xfId="0" applyFont="1" applyFill="1" applyBorder="1" applyAlignment="1">
      <alignment horizontal="center" vertical="center" wrapText="1"/>
    </xf>
    <xf numFmtId="0" fontId="5" fillId="6" borderId="4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5" xfId="0" applyFont="1" applyFill="1" applyBorder="1" applyAlignment="1">
      <alignment horizontal="left" vertical="center" wrapText="1"/>
    </xf>
    <xf numFmtId="0" fontId="10" fillId="69" borderId="44" xfId="0" applyFont="1" applyFill="1" applyBorder="1" applyAlignment="1">
      <alignment horizontal="left"/>
    </xf>
    <xf numFmtId="0" fontId="1" fillId="69" borderId="44" xfId="0" applyFont="1" applyFill="1" applyBorder="1" applyAlignment="1">
      <alignment horizontal="left"/>
    </xf>
    <xf numFmtId="0" fontId="13" fillId="5" borderId="44"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13" fillId="5" borderId="44" xfId="0" applyFont="1" applyFill="1" applyBorder="1" applyAlignment="1">
      <alignment horizontal="center" vertical="center"/>
    </xf>
    <xf numFmtId="0" fontId="5" fillId="6" borderId="44" xfId="0" applyFont="1" applyFill="1" applyBorder="1" applyAlignment="1" applyProtection="1">
      <alignment horizontal="left" vertical="center" wrapText="1"/>
    </xf>
    <xf numFmtId="0" fontId="6" fillId="6" borderId="44" xfId="0" applyFont="1" applyFill="1" applyBorder="1" applyAlignment="1" applyProtection="1">
      <alignment horizontal="left" vertical="center" wrapText="1"/>
    </xf>
    <xf numFmtId="0" fontId="5" fillId="6" borderId="44" xfId="1" applyFont="1" applyFill="1" applyBorder="1" applyAlignment="1" applyProtection="1">
      <alignment horizontal="left" vertical="center" wrapText="1"/>
    </xf>
    <xf numFmtId="0" fontId="7" fillId="6" borderId="44" xfId="0" applyFont="1" applyFill="1" applyBorder="1" applyAlignment="1" applyProtection="1">
      <alignment horizontal="left" vertical="center" wrapText="1"/>
    </xf>
    <xf numFmtId="0" fontId="5" fillId="69" borderId="44" xfId="0" applyFont="1" applyFill="1" applyBorder="1" applyAlignment="1" applyProtection="1">
      <alignment horizontal="left" vertical="center" wrapText="1"/>
    </xf>
    <xf numFmtId="0" fontId="8" fillId="6" borderId="44" xfId="0" applyFont="1" applyFill="1" applyBorder="1" applyAlignment="1" applyProtection="1">
      <alignment horizontal="left" vertical="center" wrapText="1"/>
    </xf>
    <xf numFmtId="0" fontId="6" fillId="69" borderId="44"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1" xfId="0" applyFont="1" applyBorder="1" applyAlignment="1">
      <alignment horizontal="justify"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14" xfId="0" applyFont="1" applyFill="1" applyBorder="1" applyAlignment="1">
      <alignment vertical="center" wrapText="1"/>
    </xf>
    <xf numFmtId="0" fontId="5" fillId="5" borderId="14" xfId="0" applyFont="1" applyFill="1" applyBorder="1" applyAlignment="1">
      <alignment horizontal="justify" vertical="center" wrapText="1"/>
    </xf>
    <xf numFmtId="0" fontId="6" fillId="2" borderId="14" xfId="0" applyFont="1" applyFill="1" applyBorder="1" applyAlignment="1">
      <alignment vertical="center" wrapText="1"/>
    </xf>
    <xf numFmtId="0" fontId="5" fillId="0" borderId="14" xfId="0" applyFont="1" applyBorder="1" applyAlignment="1">
      <alignment horizontal="justify" vertical="center" wrapText="1"/>
    </xf>
    <xf numFmtId="0" fontId="10" fillId="0" borderId="10" xfId="0" applyFont="1" applyBorder="1" applyAlignment="1">
      <alignment wrapText="1"/>
    </xf>
    <xf numFmtId="0" fontId="10" fillId="0" borderId="0" xfId="0" applyFont="1" applyAlignment="1">
      <alignment wrapText="1"/>
    </xf>
    <xf numFmtId="0" fontId="6" fillId="0" borderId="5" xfId="0" applyFont="1" applyBorder="1" applyAlignment="1">
      <alignment vertical="center" wrapText="1"/>
    </xf>
    <xf numFmtId="164" fontId="5" fillId="0" borderId="13"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0" fontId="10" fillId="0" borderId="15" xfId="0" applyFont="1" applyBorder="1" applyAlignment="1">
      <alignment wrapText="1"/>
    </xf>
    <xf numFmtId="0" fontId="11" fillId="0" borderId="15" xfId="0" applyFont="1" applyBorder="1" applyAlignment="1">
      <alignment wrapText="1"/>
    </xf>
    <xf numFmtId="0" fontId="6" fillId="0" borderId="15" xfId="0" applyFont="1" applyBorder="1" applyAlignment="1">
      <alignment horizontal="justify" vertical="center" wrapText="1"/>
    </xf>
    <xf numFmtId="0" fontId="12" fillId="5" borderId="14" xfId="0" applyFont="1" applyFill="1" applyBorder="1" applyAlignment="1">
      <alignment horizontal="center" vertical="center" wrapText="1"/>
    </xf>
    <xf numFmtId="0" fontId="12" fillId="5" borderId="44" xfId="0" applyFont="1" applyFill="1" applyBorder="1" applyAlignment="1">
      <alignment horizontal="left" vertical="center" wrapText="1"/>
    </xf>
    <xf numFmtId="0" fontId="5" fillId="6" borderId="49" xfId="0" applyFont="1" applyFill="1" applyBorder="1" applyAlignment="1" applyProtection="1">
      <alignment horizontal="left" vertical="center" wrapText="1"/>
    </xf>
    <xf numFmtId="0" fontId="5" fillId="6" borderId="48" xfId="0" applyFont="1" applyFill="1" applyBorder="1" applyAlignment="1" applyProtection="1">
      <alignment horizontal="left" vertical="center" wrapText="1"/>
    </xf>
    <xf numFmtId="0" fontId="5" fillId="6" borderId="50" xfId="0" applyFont="1" applyFill="1" applyBorder="1" applyAlignment="1" applyProtection="1">
      <alignment horizontal="left" vertical="center" wrapText="1"/>
    </xf>
    <xf numFmtId="0" fontId="6" fillId="6" borderId="52" xfId="0" applyFont="1" applyFill="1" applyBorder="1" applyAlignment="1">
      <alignment horizontal="left" vertical="center" wrapText="1"/>
    </xf>
    <xf numFmtId="0" fontId="5" fillId="69" borderId="56" xfId="0" applyFont="1" applyFill="1" applyBorder="1" applyAlignment="1">
      <alignment horizontal="left" vertical="center" wrapText="1"/>
    </xf>
    <xf numFmtId="0" fontId="5" fillId="69" borderId="57" xfId="0" applyFont="1" applyFill="1" applyBorder="1" applyAlignment="1">
      <alignment horizontal="left" vertical="center" wrapText="1"/>
    </xf>
    <xf numFmtId="0" fontId="5" fillId="69" borderId="58" xfId="0" applyFont="1" applyFill="1" applyBorder="1" applyAlignment="1">
      <alignment horizontal="left" vertical="center" wrapText="1"/>
    </xf>
    <xf numFmtId="0" fontId="6" fillId="0" borderId="44" xfId="0" applyFont="1" applyBorder="1" applyAlignment="1">
      <alignment horizontal="left" vertical="center" wrapText="1"/>
    </xf>
    <xf numFmtId="0" fontId="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50" xfId="0" applyFont="1" applyBorder="1" applyAlignment="1">
      <alignment horizontal="left" vertical="center" wrapText="1"/>
    </xf>
    <xf numFmtId="0" fontId="5" fillId="6" borderId="49"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50" xfId="0" applyFont="1" applyFill="1" applyBorder="1" applyAlignment="1">
      <alignment horizontal="center" vertical="center" wrapText="1"/>
    </xf>
    <xf numFmtId="43" fontId="5" fillId="69" borderId="49" xfId="6009" applyFont="1" applyFill="1" applyBorder="1" applyAlignment="1">
      <alignment horizontal="left" vertical="center" wrapText="1"/>
    </xf>
    <xf numFmtId="43" fontId="5" fillId="69" borderId="48" xfId="6009" applyFont="1" applyFill="1" applyBorder="1" applyAlignment="1">
      <alignment horizontal="left" vertical="center" wrapText="1"/>
    </xf>
    <xf numFmtId="43" fontId="5" fillId="69" borderId="50" xfId="6009" applyFont="1" applyFill="1" applyBorder="1" applyAlignment="1">
      <alignment horizontal="left" vertical="center" wrapText="1"/>
    </xf>
    <xf numFmtId="0" fontId="12" fillId="0" borderId="46" xfId="0" applyFont="1" applyBorder="1" applyAlignment="1">
      <alignment horizontal="center" vertical="center"/>
    </xf>
    <xf numFmtId="0" fontId="5" fillId="3" borderId="44" xfId="0" applyFont="1" applyFill="1" applyBorder="1" applyAlignment="1">
      <alignment horizontal="center" vertical="center" wrapText="1"/>
    </xf>
    <xf numFmtId="0" fontId="6" fillId="2" borderId="44" xfId="0" applyFont="1" applyFill="1" applyBorder="1" applyAlignment="1">
      <alignment horizontal="left" vertical="center" wrapText="1"/>
    </xf>
    <xf numFmtId="0" fontId="5" fillId="0" borderId="44" xfId="0" applyFont="1" applyBorder="1" applyAlignment="1">
      <alignment horizontal="left" vertical="center" wrapText="1"/>
    </xf>
    <xf numFmtId="0" fontId="5" fillId="69" borderId="53" xfId="0" applyFont="1" applyFill="1" applyBorder="1" applyAlignment="1">
      <alignment horizontal="left" vertical="center" wrapText="1"/>
    </xf>
    <xf numFmtId="0" fontId="5" fillId="69" borderId="46" xfId="0" applyFont="1" applyFill="1" applyBorder="1" applyAlignment="1">
      <alignment horizontal="left" vertical="center" wrapText="1"/>
    </xf>
    <xf numFmtId="0" fontId="5" fillId="69" borderId="54"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46" xfId="0" applyFont="1" applyBorder="1" applyAlignment="1">
      <alignment horizontal="left" vertical="center" wrapText="1"/>
    </xf>
    <xf numFmtId="0" fontId="5" fillId="0" borderId="54"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44" xfId="0" applyFont="1" applyBorder="1" applyAlignment="1">
      <alignment vertical="center" wrapText="1"/>
    </xf>
    <xf numFmtId="0" fontId="112" fillId="6" borderId="44" xfId="0" applyFont="1" applyFill="1" applyBorder="1" applyAlignment="1">
      <alignment horizontal="center" vertical="center" wrapText="1"/>
    </xf>
    <xf numFmtId="0" fontId="105" fillId="6" borderId="0" xfId="0" applyFont="1" applyFill="1" applyAlignment="1">
      <alignment horizontal="center" vertical="center"/>
    </xf>
    <xf numFmtId="0" fontId="3" fillId="6" borderId="44" xfId="0" applyFont="1" applyFill="1" applyBorder="1" applyAlignment="1">
      <alignment horizontal="left" vertical="center" wrapText="1"/>
    </xf>
    <xf numFmtId="0" fontId="4" fillId="0" borderId="44" xfId="0" applyFont="1" applyBorder="1" applyAlignment="1">
      <alignment horizontal="left" vertical="center" wrapText="1"/>
    </xf>
    <xf numFmtId="0" fontId="4" fillId="69"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8"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0" borderId="0" xfId="0" applyFont="1" applyAlignment="1">
      <alignment horizontal="left" vertical="center" wrapText="1"/>
    </xf>
    <xf numFmtId="0" fontId="10" fillId="69" borderId="49" xfId="0" applyFont="1" applyFill="1" applyBorder="1" applyAlignment="1">
      <alignment horizontal="left" wrapText="1"/>
    </xf>
    <xf numFmtId="0" fontId="10" fillId="69" borderId="48" xfId="0" applyFont="1" applyFill="1" applyBorder="1" applyAlignment="1">
      <alignment horizontal="left" wrapText="1"/>
    </xf>
    <xf numFmtId="0" fontId="10" fillId="69" borderId="50" xfId="0" applyFont="1" applyFill="1" applyBorder="1" applyAlignment="1">
      <alignment horizontal="left" wrapText="1"/>
    </xf>
    <xf numFmtId="0" fontId="1" fillId="69" borderId="49" xfId="0" applyFont="1" applyFill="1" applyBorder="1" applyAlignment="1">
      <alignment horizontal="left" wrapText="1"/>
    </xf>
    <xf numFmtId="0" fontId="1" fillId="69" borderId="48" xfId="0" applyFont="1" applyFill="1" applyBorder="1" applyAlignment="1">
      <alignment horizontal="left" wrapText="1"/>
    </xf>
    <xf numFmtId="0" fontId="1" fillId="69" borderId="50" xfId="0" applyFont="1" applyFill="1" applyBorder="1" applyAlignment="1">
      <alignment horizontal="left" wrapText="1"/>
    </xf>
    <xf numFmtId="0" fontId="0" fillId="69" borderId="44" xfId="0" applyFill="1" applyBorder="1" applyAlignment="1">
      <alignment horizontal="left" vertical="center" wrapText="1"/>
    </xf>
    <xf numFmtId="0" fontId="0" fillId="0" borderId="44" xfId="0" applyBorder="1" applyAlignment="1">
      <alignment horizontal="left" vertical="center"/>
    </xf>
    <xf numFmtId="0" fontId="0" fillId="0" borderId="44" xfId="0" applyBorder="1" applyAlignment="1">
      <alignment horizontal="left" vertical="center" wrapText="1"/>
    </xf>
    <xf numFmtId="8" fontId="32" fillId="0" borderId="49" xfId="0" applyNumberFormat="1" applyFont="1" applyBorder="1" applyAlignment="1">
      <alignment horizontal="left" vertical="center"/>
    </xf>
    <xf numFmtId="0" fontId="32" fillId="0" borderId="50" xfId="0" applyFont="1"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0" fillId="0" borderId="49" xfId="0" applyBorder="1" applyAlignment="1">
      <alignment horizontal="left" vertical="center"/>
    </xf>
    <xf numFmtId="0" fontId="4" fillId="7" borderId="13"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7" borderId="9" xfId="0" applyFont="1" applyFill="1" applyBorder="1" applyAlignment="1">
      <alignment horizontal="justify" vertical="center" wrapText="1"/>
    </xf>
    <xf numFmtId="0" fontId="4" fillId="7" borderId="7" xfId="0" applyFont="1" applyFill="1" applyBorder="1" applyAlignment="1">
      <alignment horizontal="justify" vertical="center" wrapText="1"/>
    </xf>
    <xf numFmtId="0" fontId="4" fillId="7" borderId="1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5" fillId="6" borderId="13"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10" fillId="69" borderId="0" xfId="0" applyFont="1" applyFill="1" applyAlignment="1">
      <alignment vertical="center"/>
    </xf>
    <xf numFmtId="0" fontId="3" fillId="69" borderId="53" xfId="0" applyFont="1" applyFill="1" applyBorder="1" applyAlignment="1">
      <alignment horizontal="left" vertical="center" wrapText="1"/>
    </xf>
    <xf numFmtId="0" fontId="3" fillId="69" borderId="46" xfId="0" applyFont="1" applyFill="1" applyBorder="1" applyAlignment="1">
      <alignment horizontal="left" vertical="center" wrapText="1"/>
    </xf>
    <xf numFmtId="0" fontId="3" fillId="69" borderId="54" xfId="0" applyFont="1" applyFill="1" applyBorder="1" applyAlignment="1">
      <alignment horizontal="left" vertical="center" wrapText="1"/>
    </xf>
  </cellXfs>
  <cellStyles count="6010">
    <cellStyle name=" 1" xfId="12" xr:uid="{00000000-0005-0000-0000-000000000000}"/>
    <cellStyle name=" 1 10" xfId="902" xr:uid="{00000000-0005-0000-0000-000001000000}"/>
    <cellStyle name=" 1 11" xfId="903" xr:uid="{00000000-0005-0000-0000-000002000000}"/>
    <cellStyle name=" 1 12" xfId="901" xr:uid="{00000000-0005-0000-0000-000003000000}"/>
    <cellStyle name=" 1 2" xfId="13" xr:uid="{00000000-0005-0000-0000-000001000000}"/>
    <cellStyle name=" 1 3" xfId="14" xr:uid="{00000000-0005-0000-0000-000002000000}"/>
    <cellStyle name=" 1 4" xfId="904" xr:uid="{00000000-0005-0000-0000-000006000000}"/>
    <cellStyle name=" 1 5" xfId="905" xr:uid="{00000000-0005-0000-0000-000007000000}"/>
    <cellStyle name=" 1 6" xfId="906" xr:uid="{00000000-0005-0000-0000-000008000000}"/>
    <cellStyle name=" 1 7" xfId="907" xr:uid="{00000000-0005-0000-0000-000009000000}"/>
    <cellStyle name=" 1 8" xfId="908" xr:uid="{00000000-0005-0000-0000-00000A000000}"/>
    <cellStyle name=" 1 9" xfId="909" xr:uid="{00000000-0005-0000-0000-00000B000000}"/>
    <cellStyle name=" 1_Slip de coberturas Sanofi 2013 ( V2)" xfId="910" xr:uid="{00000000-0005-0000-0000-00000C000000}"/>
    <cellStyle name=" 3]_x000d__x000a_Zoomed=0_x000d__x000a_Row=155_x000d__x000a_Column=-10_x000d__x000a_Height=392_x000d__x000a_Width=1027_x000d__x000a_FontName=Arial_x000d__x000a_FontStyle=0_x000d__x000a_FontSize=10_x000d__x000a_PrtFontNa" xfId="15" xr:uid="{00000000-0005-0000-0000-000003000000}"/>
    <cellStyle name="%" xfId="16" xr:uid="{00000000-0005-0000-0000-000004000000}"/>
    <cellStyle name="% 2" xfId="17" xr:uid="{00000000-0005-0000-0000-000005000000}"/>
    <cellStyle name="% 2 2" xfId="18" xr:uid="{00000000-0005-0000-0000-000006000000}"/>
    <cellStyle name="% 2 2 2" xfId="5837" xr:uid="{00000000-0005-0000-0000-000011000000}"/>
    <cellStyle name="% 2 3" xfId="912" xr:uid="{00000000-0005-0000-0000-000012000000}"/>
    <cellStyle name="% 2 4" xfId="911" xr:uid="{00000000-0005-0000-0000-000013000000}"/>
    <cellStyle name="% 3" xfId="19" xr:uid="{00000000-0005-0000-0000-000007000000}"/>
    <cellStyle name="% 3 2" xfId="5838" xr:uid="{00000000-0005-0000-0000-000015000000}"/>
    <cellStyle name="% 3 3" xfId="913" xr:uid="{00000000-0005-0000-0000-000014000000}"/>
    <cellStyle name="% 4" xfId="20" xr:uid="{00000000-0005-0000-0000-000008000000}"/>
    <cellStyle name="% 5" xfId="21" xr:uid="{00000000-0005-0000-0000-000009000000}"/>
    <cellStyle name="%_ SINIEST MES A MES " xfId="914" xr:uid="{00000000-0005-0000-0000-000018000000}"/>
    <cellStyle name="%_1.SINIEST MES A MES " xfId="915" xr:uid="{00000000-0005-0000-0000-000019000000}"/>
    <cellStyle name="%_20 Casos mas costosos" xfId="916" xr:uid="{00000000-0005-0000-0000-00001A000000}"/>
    <cellStyle name="%_20 Casos mas costosos_1" xfId="917" xr:uid="{00000000-0005-0000-0000-00001B000000}"/>
    <cellStyle name="%_20 Usu + Cost Dic 09 Sep 10" xfId="918" xr:uid="{00000000-0005-0000-0000-00001C000000}"/>
    <cellStyle name="%_20 Usu + Cost Oct 09 Jun 10" xfId="919" xr:uid="{00000000-0005-0000-0000-00001D000000}"/>
    <cellStyle name="%_Agencia de Aduanas Panimex" xfId="920" xr:uid="{00000000-0005-0000-0000-00001E000000}"/>
    <cellStyle name="%_Agencia de Aduanas Panimex 10" xfId="921" xr:uid="{00000000-0005-0000-0000-00001F000000}"/>
    <cellStyle name="%_Agencia de Aduanas Panimex 11" xfId="922" xr:uid="{00000000-0005-0000-0000-000020000000}"/>
    <cellStyle name="%_Agencia de Aduanas Panimex 2" xfId="923" xr:uid="{00000000-0005-0000-0000-000021000000}"/>
    <cellStyle name="%_Agencia de Aduanas Panimex 3" xfId="924" xr:uid="{00000000-0005-0000-0000-000022000000}"/>
    <cellStyle name="%_Agencia de Aduanas Panimex 4" xfId="925" xr:uid="{00000000-0005-0000-0000-000023000000}"/>
    <cellStyle name="%_Agencia de Aduanas Panimex 5" xfId="926" xr:uid="{00000000-0005-0000-0000-000024000000}"/>
    <cellStyle name="%_Agencia de Aduanas Panimex 6" xfId="927" xr:uid="{00000000-0005-0000-0000-000025000000}"/>
    <cellStyle name="%_Agencia de Aduanas Panimex 7" xfId="928" xr:uid="{00000000-0005-0000-0000-000026000000}"/>
    <cellStyle name="%_Agencia de Aduanas Panimex 8" xfId="929" xr:uid="{00000000-0005-0000-0000-000027000000}"/>
    <cellStyle name="%_Agencia de Aduanas Panimex 9" xfId="930" xr:uid="{00000000-0005-0000-0000-000028000000}"/>
    <cellStyle name="%_Agencia de Aduanas Panimex_Ev.SANOFI" xfId="931" xr:uid="{00000000-0005-0000-0000-000029000000}"/>
    <cellStyle name="%_alternativas Banco de Occidente" xfId="932" xr:uid="{00000000-0005-0000-0000-00002A000000}"/>
    <cellStyle name="%_ALTERNATIVAS SYNGENTA" xfId="933" xr:uid="{00000000-0005-0000-0000-00002B000000}"/>
    <cellStyle name="%_berlizt definitivas" xfId="934" xr:uid="{00000000-0005-0000-0000-00002C000000}"/>
    <cellStyle name="%_Capita Abril 09 Oct 10" xfId="935" xr:uid="{00000000-0005-0000-0000-00002D000000}"/>
    <cellStyle name="%_Contratos" xfId="936" xr:uid="{00000000-0005-0000-0000-00002E000000}"/>
    <cellStyle name="%_Contratos_1.SINIEST MES A MES " xfId="937" xr:uid="{00000000-0005-0000-0000-00002F000000}"/>
    <cellStyle name="%_Contratos_Capita Abril 09 Oct 10" xfId="938" xr:uid="{00000000-0005-0000-0000-000030000000}"/>
    <cellStyle name="%_Contratos_Costo PRE" xfId="939" xr:uid="{00000000-0005-0000-0000-000031000000}"/>
    <cellStyle name="%_Contratos_ctc esfera" xfId="940" xr:uid="{00000000-0005-0000-0000-000032000000}"/>
    <cellStyle name="%_Contratos_Descuentos" xfId="941" xr:uid="{00000000-0005-0000-0000-000033000000}"/>
    <cellStyle name="%_Contratos_Det Pfizer Oct 10 Marz 11" xfId="942" xr:uid="{00000000-0005-0000-0000-000034000000}"/>
    <cellStyle name="%_Contratos_Gasto x Grandes Rubros" xfId="943" xr:uid="{00000000-0005-0000-0000-000035000000}"/>
    <cellStyle name="%_Contratos_Hoja2" xfId="944" xr:uid="{00000000-0005-0000-0000-000036000000}"/>
    <cellStyle name="%_Contratos_Hoja5" xfId="945" xr:uid="{00000000-0005-0000-0000-000037000000}"/>
    <cellStyle name="%_Contratos_Ingres Pos Oct 09 Sep 10" xfId="946" xr:uid="{00000000-0005-0000-0000-000038000000}"/>
    <cellStyle name="%_Contratos_UPD'S" xfId="947" xr:uid="{00000000-0005-0000-0000-000039000000}"/>
    <cellStyle name="%_Copia de CREACIOM MATRIZ ACTUAALIZADO" xfId="948" xr:uid="{00000000-0005-0000-0000-00003A000000}"/>
    <cellStyle name="%_Copia de CREACIOM MATRIZ ACTUAALIZADO 10" xfId="949" xr:uid="{00000000-0005-0000-0000-00003B000000}"/>
    <cellStyle name="%_Copia de CREACIOM MATRIZ ACTUAALIZADO 11" xfId="950" xr:uid="{00000000-0005-0000-0000-00003C000000}"/>
    <cellStyle name="%_Copia de CREACIOM MATRIZ ACTUAALIZADO 2" xfId="951" xr:uid="{00000000-0005-0000-0000-00003D000000}"/>
    <cellStyle name="%_Copia de CREACIOM MATRIZ ACTUAALIZADO 3" xfId="952" xr:uid="{00000000-0005-0000-0000-00003E000000}"/>
    <cellStyle name="%_Copia de CREACIOM MATRIZ ACTUAALIZADO 4" xfId="953" xr:uid="{00000000-0005-0000-0000-00003F000000}"/>
    <cellStyle name="%_Copia de CREACIOM MATRIZ ACTUAALIZADO 5" xfId="954" xr:uid="{00000000-0005-0000-0000-000040000000}"/>
    <cellStyle name="%_Copia de CREACIOM MATRIZ ACTUAALIZADO 6" xfId="955" xr:uid="{00000000-0005-0000-0000-000041000000}"/>
    <cellStyle name="%_Copia de CREACIOM MATRIZ ACTUAALIZADO 7" xfId="956" xr:uid="{00000000-0005-0000-0000-000042000000}"/>
    <cellStyle name="%_Copia de CREACIOM MATRIZ ACTUAALIZADO 8" xfId="957" xr:uid="{00000000-0005-0000-0000-000043000000}"/>
    <cellStyle name="%_Copia de CREACIOM MATRIZ ACTUAALIZADO 9" xfId="958" xr:uid="{00000000-0005-0000-0000-000044000000}"/>
    <cellStyle name="%_Copia de Formato MATRIZ (2)ULTIMA REAL (4)" xfId="959" xr:uid="{00000000-0005-0000-0000-000045000000}"/>
    <cellStyle name="%_Copia de Formato MATRIZ (2)ULTIMA REAL (4) 10" xfId="960" xr:uid="{00000000-0005-0000-0000-000046000000}"/>
    <cellStyle name="%_Copia de Formato MATRIZ (2)ULTIMA REAL (4) 11" xfId="961" xr:uid="{00000000-0005-0000-0000-000047000000}"/>
    <cellStyle name="%_Copia de Formato MATRIZ (2)ULTIMA REAL (4) 2" xfId="962" xr:uid="{00000000-0005-0000-0000-000048000000}"/>
    <cellStyle name="%_Copia de Formato MATRIZ (2)ULTIMA REAL (4) 3" xfId="963" xr:uid="{00000000-0005-0000-0000-000049000000}"/>
    <cellStyle name="%_Copia de Formato MATRIZ (2)ULTIMA REAL (4) 4" xfId="964" xr:uid="{00000000-0005-0000-0000-00004A000000}"/>
    <cellStyle name="%_Copia de Formato MATRIZ (2)ULTIMA REAL (4) 5" xfId="965" xr:uid="{00000000-0005-0000-0000-00004B000000}"/>
    <cellStyle name="%_Copia de Formato MATRIZ (2)ULTIMA REAL (4) 6" xfId="966" xr:uid="{00000000-0005-0000-0000-00004C000000}"/>
    <cellStyle name="%_Copia de Formato MATRIZ (2)ULTIMA REAL (4) 7" xfId="967" xr:uid="{00000000-0005-0000-0000-00004D000000}"/>
    <cellStyle name="%_Copia de Formato MATRIZ (2)ULTIMA REAL (4) 8" xfId="968" xr:uid="{00000000-0005-0000-0000-00004E000000}"/>
    <cellStyle name="%_Copia de Formato MATRIZ (2)ULTIMA REAL (4) 9" xfId="969" xr:uid="{00000000-0005-0000-0000-00004F000000}"/>
    <cellStyle name="%_Copia de Formato MATRIZ (2)ULTIMA REAL (4)_Ev.SANOFI" xfId="970" xr:uid="{00000000-0005-0000-0000-000050000000}"/>
    <cellStyle name="%_Copia de MATRIZ COPIDROGAS" xfId="971" xr:uid="{00000000-0005-0000-0000-000051000000}"/>
    <cellStyle name="%_Copia de MATRIZ COPIDROGAS (2)" xfId="972" xr:uid="{00000000-0005-0000-0000-000052000000}"/>
    <cellStyle name="%_Copia de MATRIZ COPIDROGAS (2) 10" xfId="973" xr:uid="{00000000-0005-0000-0000-000053000000}"/>
    <cellStyle name="%_Copia de MATRIZ COPIDROGAS (2) 11" xfId="974" xr:uid="{00000000-0005-0000-0000-000054000000}"/>
    <cellStyle name="%_Copia de MATRIZ COPIDROGAS (2) 2" xfId="975" xr:uid="{00000000-0005-0000-0000-000055000000}"/>
    <cellStyle name="%_Copia de MATRIZ COPIDROGAS (2) 3" xfId="976" xr:uid="{00000000-0005-0000-0000-000056000000}"/>
    <cellStyle name="%_Copia de MATRIZ COPIDROGAS (2) 4" xfId="977" xr:uid="{00000000-0005-0000-0000-000057000000}"/>
    <cellStyle name="%_Copia de MATRIZ COPIDROGAS (2) 5" xfId="978" xr:uid="{00000000-0005-0000-0000-000058000000}"/>
    <cellStyle name="%_Copia de MATRIZ COPIDROGAS (2) 6" xfId="979" xr:uid="{00000000-0005-0000-0000-000059000000}"/>
    <cellStyle name="%_Copia de MATRIZ COPIDROGAS (2) 7" xfId="980" xr:uid="{00000000-0005-0000-0000-00005A000000}"/>
    <cellStyle name="%_Copia de MATRIZ COPIDROGAS (2) 8" xfId="981" xr:uid="{00000000-0005-0000-0000-00005B000000}"/>
    <cellStyle name="%_Copia de MATRIZ COPIDROGAS (2) 9" xfId="982" xr:uid="{00000000-0005-0000-0000-00005C000000}"/>
    <cellStyle name="%_Copia de MATRIZ COPIDROGAS (2)_Contratos Para Retarifar Enero de 2013" xfId="983" xr:uid="{00000000-0005-0000-0000-00005D000000}"/>
    <cellStyle name="%_Copia de MATRIZ COPIDROGAS (2)_GRUPOS I 2013 (A - F)" xfId="984" xr:uid="{00000000-0005-0000-0000-00005E000000}"/>
    <cellStyle name="%_Copia de MATRIZ COPIDROGAS (2)_GRUPOS I 2013 (A - F) 10" xfId="985" xr:uid="{00000000-0005-0000-0000-00005F000000}"/>
    <cellStyle name="%_Copia de MATRIZ COPIDROGAS (2)_GRUPOS I 2013 (A - F) 11" xfId="986" xr:uid="{00000000-0005-0000-0000-000060000000}"/>
    <cellStyle name="%_Copia de MATRIZ COPIDROGAS (2)_GRUPOS I 2013 (A - F) 2" xfId="987" xr:uid="{00000000-0005-0000-0000-000061000000}"/>
    <cellStyle name="%_Copia de MATRIZ COPIDROGAS (2)_GRUPOS I 2013 (A - F) 3" xfId="988" xr:uid="{00000000-0005-0000-0000-000062000000}"/>
    <cellStyle name="%_Copia de MATRIZ COPIDROGAS (2)_GRUPOS I 2013 (A - F) 4" xfId="989" xr:uid="{00000000-0005-0000-0000-000063000000}"/>
    <cellStyle name="%_Copia de MATRIZ COPIDROGAS (2)_GRUPOS I 2013 (A - F) 5" xfId="990" xr:uid="{00000000-0005-0000-0000-000064000000}"/>
    <cellStyle name="%_Copia de MATRIZ COPIDROGAS (2)_GRUPOS I 2013 (A - F) 6" xfId="991" xr:uid="{00000000-0005-0000-0000-000065000000}"/>
    <cellStyle name="%_Copia de MATRIZ COPIDROGAS (2)_GRUPOS I 2013 (A - F) 7" xfId="992" xr:uid="{00000000-0005-0000-0000-000066000000}"/>
    <cellStyle name="%_Copia de MATRIZ COPIDROGAS (2)_GRUPOS I 2013 (A - F) 8" xfId="993" xr:uid="{00000000-0005-0000-0000-000067000000}"/>
    <cellStyle name="%_Copia de MATRIZ COPIDROGAS (2)_GRUPOS I 2013 (A - F) 9" xfId="994" xr:uid="{00000000-0005-0000-0000-000068000000}"/>
    <cellStyle name="%_Copia de MATRIZ COPIDROGAS (2)_retarifacion 2013 perte I" xfId="995" xr:uid="{00000000-0005-0000-0000-000069000000}"/>
    <cellStyle name="%_Copia de MATRIZ COPIDROGAS (2)_Retarifaciones 2013 (mgb 1)" xfId="996" xr:uid="{00000000-0005-0000-0000-00006A000000}"/>
    <cellStyle name="%_Copia de MATRIZ COPIDROGAS (2)_Tarifas Humana Enero - Diciembre 2013" xfId="997" xr:uid="{00000000-0005-0000-0000-00006B000000}"/>
    <cellStyle name="%_Copia de MATRIZ COPIDROGAS (2)_Tarifas Humana Enero - Diciembre 2013 10" xfId="998" xr:uid="{00000000-0005-0000-0000-00006C000000}"/>
    <cellStyle name="%_Copia de MATRIZ COPIDROGAS (2)_Tarifas Humana Enero - Diciembre 2013 11" xfId="999" xr:uid="{00000000-0005-0000-0000-00006D000000}"/>
    <cellStyle name="%_Copia de MATRIZ COPIDROGAS (2)_Tarifas Humana Enero - Diciembre 2013 2" xfId="1000" xr:uid="{00000000-0005-0000-0000-00006E000000}"/>
    <cellStyle name="%_Copia de MATRIZ COPIDROGAS (2)_Tarifas Humana Enero - Diciembre 2013 3" xfId="1001" xr:uid="{00000000-0005-0000-0000-00006F000000}"/>
    <cellStyle name="%_Copia de MATRIZ COPIDROGAS (2)_Tarifas Humana Enero - Diciembre 2013 4" xfId="1002" xr:uid="{00000000-0005-0000-0000-000070000000}"/>
    <cellStyle name="%_Copia de MATRIZ COPIDROGAS (2)_Tarifas Humana Enero - Diciembre 2013 5" xfId="1003" xr:uid="{00000000-0005-0000-0000-000071000000}"/>
    <cellStyle name="%_Copia de MATRIZ COPIDROGAS (2)_Tarifas Humana Enero - Diciembre 2013 6" xfId="1004" xr:uid="{00000000-0005-0000-0000-000072000000}"/>
    <cellStyle name="%_Copia de MATRIZ COPIDROGAS (2)_Tarifas Humana Enero - Diciembre 2013 7" xfId="1005" xr:uid="{00000000-0005-0000-0000-000073000000}"/>
    <cellStyle name="%_Copia de MATRIZ COPIDROGAS (2)_Tarifas Humana Enero - Diciembre 2013 8" xfId="1006" xr:uid="{00000000-0005-0000-0000-000074000000}"/>
    <cellStyle name="%_Copia de MATRIZ COPIDROGAS (2)_Tarifas Humana Enero - Diciembre 2013 9" xfId="1007" xr:uid="{00000000-0005-0000-0000-000075000000}"/>
    <cellStyle name="%_Copia de MATRIZ COPIDROGAS 10" xfId="1008" xr:uid="{00000000-0005-0000-0000-000076000000}"/>
    <cellStyle name="%_Copia de MATRIZ COPIDROGAS 11" xfId="1009" xr:uid="{00000000-0005-0000-0000-000077000000}"/>
    <cellStyle name="%_Copia de MATRIZ COPIDROGAS 12" xfId="1010" xr:uid="{00000000-0005-0000-0000-000078000000}"/>
    <cellStyle name="%_Copia de MATRIZ COPIDROGAS 2" xfId="1011" xr:uid="{00000000-0005-0000-0000-000079000000}"/>
    <cellStyle name="%_Copia de MATRIZ COPIDROGAS 3" xfId="1012" xr:uid="{00000000-0005-0000-0000-00007A000000}"/>
    <cellStyle name="%_Copia de MATRIZ COPIDROGAS 4" xfId="1013" xr:uid="{00000000-0005-0000-0000-00007B000000}"/>
    <cellStyle name="%_Copia de MATRIZ COPIDROGAS 5" xfId="1014" xr:uid="{00000000-0005-0000-0000-00007C000000}"/>
    <cellStyle name="%_Copia de MATRIZ COPIDROGAS 6" xfId="1015" xr:uid="{00000000-0005-0000-0000-00007D000000}"/>
    <cellStyle name="%_Copia de MATRIZ COPIDROGAS 7" xfId="1016" xr:uid="{00000000-0005-0000-0000-00007E000000}"/>
    <cellStyle name="%_Copia de MATRIZ COPIDROGAS 8" xfId="1017" xr:uid="{00000000-0005-0000-0000-00007F000000}"/>
    <cellStyle name="%_Copia de MATRIZ COPIDROGAS 9" xfId="1018" xr:uid="{00000000-0005-0000-0000-000080000000}"/>
    <cellStyle name="%_COSTO POS OCT 09 SEP  10" xfId="1019" xr:uid="{00000000-0005-0000-0000-000081000000}"/>
    <cellStyle name="%_Costo PRE" xfId="1020" xr:uid="{00000000-0005-0000-0000-000082000000}"/>
    <cellStyle name="%_ctc esfera" xfId="1021" xr:uid="{00000000-0005-0000-0000-000083000000}"/>
    <cellStyle name="%_ctos" xfId="1022" xr:uid="{00000000-0005-0000-0000-000084000000}"/>
    <cellStyle name="%_Ctos Panamco" xfId="1023" xr:uid="{00000000-0005-0000-0000-000085000000}"/>
    <cellStyle name="%_Descuentos" xfId="1024" xr:uid="{00000000-0005-0000-0000-000086000000}"/>
    <cellStyle name="%_DET 10 CASOS +COSTOSOS" xfId="1025" xr:uid="{00000000-0005-0000-0000-000087000000}"/>
    <cellStyle name="%_DET 10 CASOS +COSTOSOS_Costo POS-CTC-TUTELAS DIC 11" xfId="1026" xr:uid="{00000000-0005-0000-0000-000088000000}"/>
    <cellStyle name="%_DET 10 CASOS +COSTOSOS_Ev.SANOFI" xfId="1027" xr:uid="{00000000-0005-0000-0000-000089000000}"/>
    <cellStyle name="%_Det 20 Usu + Costosos " xfId="1028" xr:uid="{00000000-0005-0000-0000-00008A000000}"/>
    <cellStyle name="%_Det 20 Usu + Costosos _1" xfId="1029" xr:uid="{00000000-0005-0000-0000-00008B000000}"/>
    <cellStyle name="%_Det Csto 20 usu + costosos" xfId="1030" xr:uid="{00000000-0005-0000-0000-00008C000000}"/>
    <cellStyle name="%_Det Pfizer Oct 10 Marz 11" xfId="1031" xr:uid="{00000000-0005-0000-0000-00008D000000}"/>
    <cellStyle name="%_Ev.Astrazeneca 2011Apa" xfId="1032" xr:uid="{00000000-0005-0000-0000-00008E000000}"/>
    <cellStyle name="%_Ev.MEXICHEN RESINAS COL" xfId="1033" xr:uid="{00000000-0005-0000-0000-00008F000000}"/>
    <cellStyle name="%_Ev.MEXICHEN RESINAS COL 10" xfId="1034" xr:uid="{00000000-0005-0000-0000-000090000000}"/>
    <cellStyle name="%_Ev.MEXICHEN RESINAS COL 11" xfId="1035" xr:uid="{00000000-0005-0000-0000-000091000000}"/>
    <cellStyle name="%_Ev.MEXICHEN RESINAS COL 2" xfId="1036" xr:uid="{00000000-0005-0000-0000-000092000000}"/>
    <cellStyle name="%_Ev.MEXICHEN RESINAS COL 3" xfId="1037" xr:uid="{00000000-0005-0000-0000-000093000000}"/>
    <cellStyle name="%_Ev.MEXICHEN RESINAS COL 4" xfId="1038" xr:uid="{00000000-0005-0000-0000-000094000000}"/>
    <cellStyle name="%_Ev.MEXICHEN RESINAS COL 5" xfId="1039" xr:uid="{00000000-0005-0000-0000-000095000000}"/>
    <cellStyle name="%_Ev.MEXICHEN RESINAS COL 6" xfId="1040" xr:uid="{00000000-0005-0000-0000-000096000000}"/>
    <cellStyle name="%_Ev.MEXICHEN RESINAS COL 7" xfId="1041" xr:uid="{00000000-0005-0000-0000-000097000000}"/>
    <cellStyle name="%_Ev.MEXICHEN RESINAS COL 8" xfId="1042" xr:uid="{00000000-0005-0000-0000-000098000000}"/>
    <cellStyle name="%_Ev.MEXICHEN RESINAS COL 9" xfId="1043" xr:uid="{00000000-0005-0000-0000-000099000000}"/>
    <cellStyle name="%_Ev.SANOFI" xfId="1044" xr:uid="{00000000-0005-0000-0000-00009A000000}"/>
    <cellStyle name="%_Fonsabana Humana" xfId="1045" xr:uid="{00000000-0005-0000-0000-00009B000000}"/>
    <cellStyle name="%_Fonsabana Humana_Slip ABBOTT S A " xfId="1046" xr:uid="{00000000-0005-0000-0000-00009C000000}"/>
    <cellStyle name="%_Fonsabana Humana_Slip Inversiones del Nordeste (2)" xfId="1047" xr:uid="{00000000-0005-0000-0000-00009D000000}"/>
    <cellStyle name="%_Formato MATRIZ" xfId="1048" xr:uid="{00000000-0005-0000-0000-00009E000000}"/>
    <cellStyle name="%_Formato MATRIZ (4)" xfId="1049" xr:uid="{00000000-0005-0000-0000-00009F000000}"/>
    <cellStyle name="%_Formato MATRIZ (4) 10" xfId="1050" xr:uid="{00000000-0005-0000-0000-0000A0000000}"/>
    <cellStyle name="%_Formato MATRIZ (4) 11" xfId="1051" xr:uid="{00000000-0005-0000-0000-0000A1000000}"/>
    <cellStyle name="%_Formato MATRIZ (4) 2" xfId="1052" xr:uid="{00000000-0005-0000-0000-0000A2000000}"/>
    <cellStyle name="%_Formato MATRIZ (4) 3" xfId="1053" xr:uid="{00000000-0005-0000-0000-0000A3000000}"/>
    <cellStyle name="%_Formato MATRIZ (4) 4" xfId="1054" xr:uid="{00000000-0005-0000-0000-0000A4000000}"/>
    <cellStyle name="%_Formato MATRIZ (4) 5" xfId="1055" xr:uid="{00000000-0005-0000-0000-0000A5000000}"/>
    <cellStyle name="%_Formato MATRIZ (4) 6" xfId="1056" xr:uid="{00000000-0005-0000-0000-0000A6000000}"/>
    <cellStyle name="%_Formato MATRIZ (4) 7" xfId="1057" xr:uid="{00000000-0005-0000-0000-0000A7000000}"/>
    <cellStyle name="%_Formato MATRIZ (4) 8" xfId="1058" xr:uid="{00000000-0005-0000-0000-0000A8000000}"/>
    <cellStyle name="%_Formato MATRIZ (4) 9" xfId="1059" xr:uid="{00000000-0005-0000-0000-0000A9000000}"/>
    <cellStyle name="%_Formato MATRIZ (4)_Ev.SANOFI" xfId="1060" xr:uid="{00000000-0005-0000-0000-0000AA000000}"/>
    <cellStyle name="%_Formato MATRIZ (4)_GRUPOS II 2012 (G - X).xls" xfId="1061" xr:uid="{00000000-0005-0000-0000-0000AB000000}"/>
    <cellStyle name="%_Formato MATRIZ (4)_GRUPOS II 2012 (G - X).xls 10" xfId="1062" xr:uid="{00000000-0005-0000-0000-0000AC000000}"/>
    <cellStyle name="%_Formato MATRIZ (4)_GRUPOS II 2012 (G - X).xls 11" xfId="1063" xr:uid="{00000000-0005-0000-0000-0000AD000000}"/>
    <cellStyle name="%_Formato MATRIZ (4)_GRUPOS II 2012 (G - X).xls 2" xfId="1064" xr:uid="{00000000-0005-0000-0000-0000AE000000}"/>
    <cellStyle name="%_Formato MATRIZ (4)_GRUPOS II 2012 (G - X).xls 3" xfId="1065" xr:uid="{00000000-0005-0000-0000-0000AF000000}"/>
    <cellStyle name="%_Formato MATRIZ (4)_GRUPOS II 2012 (G - X).xls 4" xfId="1066" xr:uid="{00000000-0005-0000-0000-0000B0000000}"/>
    <cellStyle name="%_Formato MATRIZ (4)_GRUPOS II 2012 (G - X).xls 5" xfId="1067" xr:uid="{00000000-0005-0000-0000-0000B1000000}"/>
    <cellStyle name="%_Formato MATRIZ (4)_GRUPOS II 2012 (G - X).xls 6" xfId="1068" xr:uid="{00000000-0005-0000-0000-0000B2000000}"/>
    <cellStyle name="%_Formato MATRIZ (4)_GRUPOS II 2012 (G - X).xls 7" xfId="1069" xr:uid="{00000000-0005-0000-0000-0000B3000000}"/>
    <cellStyle name="%_Formato MATRIZ (4)_GRUPOS II 2012 (G - X).xls 8" xfId="1070" xr:uid="{00000000-0005-0000-0000-0000B4000000}"/>
    <cellStyle name="%_Formato MATRIZ (4)_GRUPOS II 2012 (G - X).xls 9" xfId="1071" xr:uid="{00000000-0005-0000-0000-0000B5000000}"/>
    <cellStyle name="%_Formato MATRIZ (4)_GRUPOS II 2013 (G - X).xls" xfId="1072" xr:uid="{00000000-0005-0000-0000-0000B6000000}"/>
    <cellStyle name="%_Formato MATRIZ (4)_GRUPOS II 2013 (G - X).xls 10" xfId="1073" xr:uid="{00000000-0005-0000-0000-0000B7000000}"/>
    <cellStyle name="%_Formato MATRIZ (4)_GRUPOS II 2013 (G - X).xls 11" xfId="1074" xr:uid="{00000000-0005-0000-0000-0000B8000000}"/>
    <cellStyle name="%_Formato MATRIZ (4)_GRUPOS II 2013 (G - X).xls 2" xfId="1075" xr:uid="{00000000-0005-0000-0000-0000B9000000}"/>
    <cellStyle name="%_Formato MATRIZ (4)_GRUPOS II 2013 (G - X).xls 3" xfId="1076" xr:uid="{00000000-0005-0000-0000-0000BA000000}"/>
    <cellStyle name="%_Formato MATRIZ (4)_GRUPOS II 2013 (G - X).xls 4" xfId="1077" xr:uid="{00000000-0005-0000-0000-0000BB000000}"/>
    <cellStyle name="%_Formato MATRIZ (4)_GRUPOS II 2013 (G - X).xls 5" xfId="1078" xr:uid="{00000000-0005-0000-0000-0000BC000000}"/>
    <cellStyle name="%_Formato MATRIZ (4)_GRUPOS II 2013 (G - X).xls 6" xfId="1079" xr:uid="{00000000-0005-0000-0000-0000BD000000}"/>
    <cellStyle name="%_Formato MATRIZ (4)_GRUPOS II 2013 (G - X).xls 7" xfId="1080" xr:uid="{00000000-0005-0000-0000-0000BE000000}"/>
    <cellStyle name="%_Formato MATRIZ (4)_GRUPOS II 2013 (G - X).xls 8" xfId="1081" xr:uid="{00000000-0005-0000-0000-0000BF000000}"/>
    <cellStyle name="%_Formato MATRIZ (4)_GRUPOS II 2013 (G - X).xls 9" xfId="1082" xr:uid="{00000000-0005-0000-0000-0000C0000000}"/>
    <cellStyle name="%_Formato MATRIZ (4)_INCREMENTO ENERO 2012 F-G" xfId="1083" xr:uid="{00000000-0005-0000-0000-0000C1000000}"/>
    <cellStyle name="%_Formato MATRIZ (4)_INCREMENTO ENERO 2012 F-G.xls" xfId="1084" xr:uid="{00000000-0005-0000-0000-0000C2000000}"/>
    <cellStyle name="%_Formato MATRIZ (4)_INCREMENTO ENERO 2013 A-E" xfId="1085" xr:uid="{00000000-0005-0000-0000-0000C3000000}"/>
    <cellStyle name="%_Formato MATRIZ (4)_INCREMENTO ENERO 2013 A-E 10" xfId="1086" xr:uid="{00000000-0005-0000-0000-0000C4000000}"/>
    <cellStyle name="%_Formato MATRIZ (4)_INCREMENTO ENERO 2013 A-E 11" xfId="1087" xr:uid="{00000000-0005-0000-0000-0000C5000000}"/>
    <cellStyle name="%_Formato MATRIZ (4)_INCREMENTO ENERO 2013 A-E 2" xfId="1088" xr:uid="{00000000-0005-0000-0000-0000C6000000}"/>
    <cellStyle name="%_Formato MATRIZ (4)_INCREMENTO ENERO 2013 A-E 3" xfId="1089" xr:uid="{00000000-0005-0000-0000-0000C7000000}"/>
    <cellStyle name="%_Formato MATRIZ (4)_INCREMENTO ENERO 2013 A-E 4" xfId="1090" xr:uid="{00000000-0005-0000-0000-0000C8000000}"/>
    <cellStyle name="%_Formato MATRIZ (4)_INCREMENTO ENERO 2013 A-E 5" xfId="1091" xr:uid="{00000000-0005-0000-0000-0000C9000000}"/>
    <cellStyle name="%_Formato MATRIZ (4)_INCREMENTO ENERO 2013 A-E 6" xfId="1092" xr:uid="{00000000-0005-0000-0000-0000CA000000}"/>
    <cellStyle name="%_Formato MATRIZ (4)_INCREMENTO ENERO 2013 A-E 7" xfId="1093" xr:uid="{00000000-0005-0000-0000-0000CB000000}"/>
    <cellStyle name="%_Formato MATRIZ (4)_INCREMENTO ENERO 2013 A-E 8" xfId="1094" xr:uid="{00000000-0005-0000-0000-0000CC000000}"/>
    <cellStyle name="%_Formato MATRIZ (4)_INCREMENTO ENERO 2013 A-E 9" xfId="1095" xr:uid="{00000000-0005-0000-0000-0000CD000000}"/>
    <cellStyle name="%_Formato MATRIZ (4)_INCREMENTO ENERO 2013 F-G" xfId="1096" xr:uid="{00000000-0005-0000-0000-0000CE000000}"/>
    <cellStyle name="%_Formato MATRIZ (4)_INCREMENTO ENERO 2013 M-X" xfId="1097" xr:uid="{00000000-0005-0000-0000-0000CF000000}"/>
    <cellStyle name="%_Formato MATRIZ (4)_INCREMENTO ENERO 2013 M-X 10" xfId="1098" xr:uid="{00000000-0005-0000-0000-0000D0000000}"/>
    <cellStyle name="%_Formato MATRIZ (4)_INCREMENTO ENERO 2013 M-X 11" xfId="1099" xr:uid="{00000000-0005-0000-0000-0000D1000000}"/>
    <cellStyle name="%_Formato MATRIZ (4)_INCREMENTO ENERO 2013 M-X 2" xfId="1100" xr:uid="{00000000-0005-0000-0000-0000D2000000}"/>
    <cellStyle name="%_Formato MATRIZ (4)_INCREMENTO ENERO 2013 M-X 3" xfId="1101" xr:uid="{00000000-0005-0000-0000-0000D3000000}"/>
    <cellStyle name="%_Formato MATRIZ (4)_INCREMENTO ENERO 2013 M-X 4" xfId="1102" xr:uid="{00000000-0005-0000-0000-0000D4000000}"/>
    <cellStyle name="%_Formato MATRIZ (4)_INCREMENTO ENERO 2013 M-X 5" xfId="1103" xr:uid="{00000000-0005-0000-0000-0000D5000000}"/>
    <cellStyle name="%_Formato MATRIZ (4)_INCREMENTO ENERO 2013 M-X 6" xfId="1104" xr:uid="{00000000-0005-0000-0000-0000D6000000}"/>
    <cellStyle name="%_Formato MATRIZ (4)_INCREMENTO ENERO 2013 M-X 7" xfId="1105" xr:uid="{00000000-0005-0000-0000-0000D7000000}"/>
    <cellStyle name="%_Formato MATRIZ (4)_INCREMENTO ENERO 2013 M-X 8" xfId="1106" xr:uid="{00000000-0005-0000-0000-0000D8000000}"/>
    <cellStyle name="%_Formato MATRIZ (4)_INCREMENTO ENERO 2013 M-X 9" xfId="1107" xr:uid="{00000000-0005-0000-0000-0000D9000000}"/>
    <cellStyle name="%_Formato MATRIZ 10" xfId="1108" xr:uid="{00000000-0005-0000-0000-0000DA000000}"/>
    <cellStyle name="%_Formato MATRIZ 11" xfId="1109" xr:uid="{00000000-0005-0000-0000-0000DB000000}"/>
    <cellStyle name="%_Formato MATRIZ 12" xfId="1110" xr:uid="{00000000-0005-0000-0000-0000DC000000}"/>
    <cellStyle name="%_Formato MATRIZ 2" xfId="1111" xr:uid="{00000000-0005-0000-0000-0000DD000000}"/>
    <cellStyle name="%_Formato MATRIZ 3" xfId="1112" xr:uid="{00000000-0005-0000-0000-0000DE000000}"/>
    <cellStyle name="%_Formato MATRIZ 4" xfId="1113" xr:uid="{00000000-0005-0000-0000-0000DF000000}"/>
    <cellStyle name="%_Formato MATRIZ 5" xfId="1114" xr:uid="{00000000-0005-0000-0000-0000E0000000}"/>
    <cellStyle name="%_Formato MATRIZ 6" xfId="1115" xr:uid="{00000000-0005-0000-0000-0000E1000000}"/>
    <cellStyle name="%_Formato MATRIZ 7" xfId="1116" xr:uid="{00000000-0005-0000-0000-0000E2000000}"/>
    <cellStyle name="%_Formato MATRIZ 8" xfId="1117" xr:uid="{00000000-0005-0000-0000-0000E3000000}"/>
    <cellStyle name="%_Formato MATRIZ 9" xfId="1118" xr:uid="{00000000-0005-0000-0000-0000E4000000}"/>
    <cellStyle name="%_Gasto x Grandes Rubros" xfId="1119" xr:uid="{00000000-0005-0000-0000-0000E5000000}"/>
    <cellStyle name="%_Gasto x Serv x Grandes Rubros" xfId="1120" xr:uid="{00000000-0005-0000-0000-0000E6000000}"/>
    <cellStyle name="%_Gasto x Serv x Grandes Rubros_1" xfId="1121" xr:uid="{00000000-0005-0000-0000-0000E7000000}"/>
    <cellStyle name="%_Grupo s Corona 20121222" xfId="1122" xr:uid="{00000000-0005-0000-0000-0000E8000000}"/>
    <cellStyle name="%_Grupo s Corona 20121222_Ev.SANOFI" xfId="1123" xr:uid="{00000000-0005-0000-0000-0000E9000000}"/>
    <cellStyle name="%_GRUPOS I 2011(A - F)" xfId="1124" xr:uid="{00000000-0005-0000-0000-0000EA000000}"/>
    <cellStyle name="%_GRUPOS I 2011(A - F) 10" xfId="1125" xr:uid="{00000000-0005-0000-0000-0000EB000000}"/>
    <cellStyle name="%_GRUPOS I 2011(A - F) 11" xfId="1126" xr:uid="{00000000-0005-0000-0000-0000EC000000}"/>
    <cellStyle name="%_GRUPOS I 2011(A - F) 2" xfId="1127" xr:uid="{00000000-0005-0000-0000-0000ED000000}"/>
    <cellStyle name="%_GRUPOS I 2011(A - F) 3" xfId="1128" xr:uid="{00000000-0005-0000-0000-0000EE000000}"/>
    <cellStyle name="%_GRUPOS I 2011(A - F) 4" xfId="1129" xr:uid="{00000000-0005-0000-0000-0000EF000000}"/>
    <cellStyle name="%_GRUPOS I 2011(A - F) 5" xfId="1130" xr:uid="{00000000-0005-0000-0000-0000F0000000}"/>
    <cellStyle name="%_GRUPOS I 2011(A - F) 6" xfId="1131" xr:uid="{00000000-0005-0000-0000-0000F1000000}"/>
    <cellStyle name="%_GRUPOS I 2011(A - F) 7" xfId="1132" xr:uid="{00000000-0005-0000-0000-0000F2000000}"/>
    <cellStyle name="%_GRUPOS I 2011(A - F) 8" xfId="1133" xr:uid="{00000000-0005-0000-0000-0000F3000000}"/>
    <cellStyle name="%_GRUPOS I 2011(A - F) 9" xfId="1134" xr:uid="{00000000-0005-0000-0000-0000F4000000}"/>
    <cellStyle name="%_GRUPOS I 2011(A - F)_Ev.SANOFI" xfId="1135" xr:uid="{00000000-0005-0000-0000-0000F5000000}"/>
    <cellStyle name="%_GRUPOS I 2011(A - F)_GRUPOS II 2012 (G - X).xls" xfId="1136" xr:uid="{00000000-0005-0000-0000-0000F6000000}"/>
    <cellStyle name="%_GRUPOS I 2011(A - F)_GRUPOS II 2012 (G - X).xls 10" xfId="1137" xr:uid="{00000000-0005-0000-0000-0000F7000000}"/>
    <cellStyle name="%_GRUPOS I 2011(A - F)_GRUPOS II 2012 (G - X).xls 11" xfId="1138" xr:uid="{00000000-0005-0000-0000-0000F8000000}"/>
    <cellStyle name="%_GRUPOS I 2011(A - F)_GRUPOS II 2012 (G - X).xls 2" xfId="1139" xr:uid="{00000000-0005-0000-0000-0000F9000000}"/>
    <cellStyle name="%_GRUPOS I 2011(A - F)_GRUPOS II 2012 (G - X).xls 3" xfId="1140" xr:uid="{00000000-0005-0000-0000-0000FA000000}"/>
    <cellStyle name="%_GRUPOS I 2011(A - F)_GRUPOS II 2012 (G - X).xls 4" xfId="1141" xr:uid="{00000000-0005-0000-0000-0000FB000000}"/>
    <cellStyle name="%_GRUPOS I 2011(A - F)_GRUPOS II 2012 (G - X).xls 5" xfId="1142" xr:uid="{00000000-0005-0000-0000-0000FC000000}"/>
    <cellStyle name="%_GRUPOS I 2011(A - F)_GRUPOS II 2012 (G - X).xls 6" xfId="1143" xr:uid="{00000000-0005-0000-0000-0000FD000000}"/>
    <cellStyle name="%_GRUPOS I 2011(A - F)_GRUPOS II 2012 (G - X).xls 7" xfId="1144" xr:uid="{00000000-0005-0000-0000-0000FE000000}"/>
    <cellStyle name="%_GRUPOS I 2011(A - F)_GRUPOS II 2012 (G - X).xls 8" xfId="1145" xr:uid="{00000000-0005-0000-0000-0000FF000000}"/>
    <cellStyle name="%_GRUPOS I 2011(A - F)_GRUPOS II 2012 (G - X).xls 9" xfId="1146" xr:uid="{00000000-0005-0000-0000-000000010000}"/>
    <cellStyle name="%_GRUPOS I 2011(A - F)_GRUPOS II 2013 (G - X).xls" xfId="1147" xr:uid="{00000000-0005-0000-0000-000001010000}"/>
    <cellStyle name="%_GRUPOS I 2011(A - F)_GRUPOS II 2013 (G - X).xls 10" xfId="1148" xr:uid="{00000000-0005-0000-0000-000002010000}"/>
    <cellStyle name="%_GRUPOS I 2011(A - F)_GRUPOS II 2013 (G - X).xls 11" xfId="1149" xr:uid="{00000000-0005-0000-0000-000003010000}"/>
    <cellStyle name="%_GRUPOS I 2011(A - F)_GRUPOS II 2013 (G - X).xls 2" xfId="1150" xr:uid="{00000000-0005-0000-0000-000004010000}"/>
    <cellStyle name="%_GRUPOS I 2011(A - F)_GRUPOS II 2013 (G - X).xls 3" xfId="1151" xr:uid="{00000000-0005-0000-0000-000005010000}"/>
    <cellStyle name="%_GRUPOS I 2011(A - F)_GRUPOS II 2013 (G - X).xls 4" xfId="1152" xr:uid="{00000000-0005-0000-0000-000006010000}"/>
    <cellStyle name="%_GRUPOS I 2011(A - F)_GRUPOS II 2013 (G - X).xls 5" xfId="1153" xr:uid="{00000000-0005-0000-0000-000007010000}"/>
    <cellStyle name="%_GRUPOS I 2011(A - F)_GRUPOS II 2013 (G - X).xls 6" xfId="1154" xr:uid="{00000000-0005-0000-0000-000008010000}"/>
    <cellStyle name="%_GRUPOS I 2011(A - F)_GRUPOS II 2013 (G - X).xls 7" xfId="1155" xr:uid="{00000000-0005-0000-0000-000009010000}"/>
    <cellStyle name="%_GRUPOS I 2011(A - F)_GRUPOS II 2013 (G - X).xls 8" xfId="1156" xr:uid="{00000000-0005-0000-0000-00000A010000}"/>
    <cellStyle name="%_GRUPOS I 2011(A - F)_GRUPOS II 2013 (G - X).xls 9" xfId="1157" xr:uid="{00000000-0005-0000-0000-00000B010000}"/>
    <cellStyle name="%_GRUPOS I 2011(A - F)_INCREMENTO ENERO 2012 F-G" xfId="1158" xr:uid="{00000000-0005-0000-0000-00000C010000}"/>
    <cellStyle name="%_GRUPOS I 2011(A - F)_INCREMENTO ENERO 2012 F-G.xls" xfId="1159" xr:uid="{00000000-0005-0000-0000-00000D010000}"/>
    <cellStyle name="%_GRUPOS I 2011(A - F)_INCREMENTO ENERO 2013 A-E" xfId="1160" xr:uid="{00000000-0005-0000-0000-00000E010000}"/>
    <cellStyle name="%_GRUPOS I 2011(A - F)_INCREMENTO ENERO 2013 A-E 10" xfId="1161" xr:uid="{00000000-0005-0000-0000-00000F010000}"/>
    <cellStyle name="%_GRUPOS I 2011(A - F)_INCREMENTO ENERO 2013 A-E 11" xfId="1162" xr:uid="{00000000-0005-0000-0000-000010010000}"/>
    <cellStyle name="%_GRUPOS I 2011(A - F)_INCREMENTO ENERO 2013 A-E 2" xfId="1163" xr:uid="{00000000-0005-0000-0000-000011010000}"/>
    <cellStyle name="%_GRUPOS I 2011(A - F)_INCREMENTO ENERO 2013 A-E 3" xfId="1164" xr:uid="{00000000-0005-0000-0000-000012010000}"/>
    <cellStyle name="%_GRUPOS I 2011(A - F)_INCREMENTO ENERO 2013 A-E 4" xfId="1165" xr:uid="{00000000-0005-0000-0000-000013010000}"/>
    <cellStyle name="%_GRUPOS I 2011(A - F)_INCREMENTO ENERO 2013 A-E 5" xfId="1166" xr:uid="{00000000-0005-0000-0000-000014010000}"/>
    <cellStyle name="%_GRUPOS I 2011(A - F)_INCREMENTO ENERO 2013 A-E 6" xfId="1167" xr:uid="{00000000-0005-0000-0000-000015010000}"/>
    <cellStyle name="%_GRUPOS I 2011(A - F)_INCREMENTO ENERO 2013 A-E 7" xfId="1168" xr:uid="{00000000-0005-0000-0000-000016010000}"/>
    <cellStyle name="%_GRUPOS I 2011(A - F)_INCREMENTO ENERO 2013 A-E 8" xfId="1169" xr:uid="{00000000-0005-0000-0000-000017010000}"/>
    <cellStyle name="%_GRUPOS I 2011(A - F)_INCREMENTO ENERO 2013 A-E 9" xfId="1170" xr:uid="{00000000-0005-0000-0000-000018010000}"/>
    <cellStyle name="%_GRUPOS I 2011(A - F)_INCREMENTO ENERO 2013 F-G" xfId="1171" xr:uid="{00000000-0005-0000-0000-000019010000}"/>
    <cellStyle name="%_GRUPOS I 2011(A - F)_INCREMENTO ENERO 2013 M-X" xfId="1172" xr:uid="{00000000-0005-0000-0000-00001A010000}"/>
    <cellStyle name="%_GRUPOS I 2011(A - F)_INCREMENTO ENERO 2013 M-X 10" xfId="1173" xr:uid="{00000000-0005-0000-0000-00001B010000}"/>
    <cellStyle name="%_GRUPOS I 2011(A - F)_INCREMENTO ENERO 2013 M-X 11" xfId="1174" xr:uid="{00000000-0005-0000-0000-00001C010000}"/>
    <cellStyle name="%_GRUPOS I 2011(A - F)_INCREMENTO ENERO 2013 M-X 2" xfId="1175" xr:uid="{00000000-0005-0000-0000-00001D010000}"/>
    <cellStyle name="%_GRUPOS I 2011(A - F)_INCREMENTO ENERO 2013 M-X 3" xfId="1176" xr:uid="{00000000-0005-0000-0000-00001E010000}"/>
    <cellStyle name="%_GRUPOS I 2011(A - F)_INCREMENTO ENERO 2013 M-X 4" xfId="1177" xr:uid="{00000000-0005-0000-0000-00001F010000}"/>
    <cellStyle name="%_GRUPOS I 2011(A - F)_INCREMENTO ENERO 2013 M-X 5" xfId="1178" xr:uid="{00000000-0005-0000-0000-000020010000}"/>
    <cellStyle name="%_GRUPOS I 2011(A - F)_INCREMENTO ENERO 2013 M-X 6" xfId="1179" xr:uid="{00000000-0005-0000-0000-000021010000}"/>
    <cellStyle name="%_GRUPOS I 2011(A - F)_INCREMENTO ENERO 2013 M-X 7" xfId="1180" xr:uid="{00000000-0005-0000-0000-000022010000}"/>
    <cellStyle name="%_GRUPOS I 2011(A - F)_INCREMENTO ENERO 2013 M-X 8" xfId="1181" xr:uid="{00000000-0005-0000-0000-000023010000}"/>
    <cellStyle name="%_GRUPOS I 2011(A - F)_INCREMENTO ENERO 2013 M-X 9" xfId="1182" xr:uid="{00000000-0005-0000-0000-000024010000}"/>
    <cellStyle name="%_GRUPOS I 2012(A - F)" xfId="1183" xr:uid="{00000000-0005-0000-0000-000025010000}"/>
    <cellStyle name="%_GRUPOS I 2012(A - F)_Ev.SANOFI" xfId="1184" xr:uid="{00000000-0005-0000-0000-000026010000}"/>
    <cellStyle name="%_GRUPOS II  (G - X).xls" xfId="1185" xr:uid="{00000000-0005-0000-0000-000027010000}"/>
    <cellStyle name="%_GRUPOS II  (G - X).xls 10" xfId="1186" xr:uid="{00000000-0005-0000-0000-000028010000}"/>
    <cellStyle name="%_GRUPOS II  (G - X).xls 11" xfId="1187" xr:uid="{00000000-0005-0000-0000-000029010000}"/>
    <cellStyle name="%_GRUPOS II  (G - X).xls 2" xfId="1188" xr:uid="{00000000-0005-0000-0000-00002A010000}"/>
    <cellStyle name="%_GRUPOS II  (G - X).xls 3" xfId="1189" xr:uid="{00000000-0005-0000-0000-00002B010000}"/>
    <cellStyle name="%_GRUPOS II  (G - X).xls 4" xfId="1190" xr:uid="{00000000-0005-0000-0000-00002C010000}"/>
    <cellStyle name="%_GRUPOS II  (G - X).xls 5" xfId="1191" xr:uid="{00000000-0005-0000-0000-00002D010000}"/>
    <cellStyle name="%_GRUPOS II  (G - X).xls 6" xfId="1192" xr:uid="{00000000-0005-0000-0000-00002E010000}"/>
    <cellStyle name="%_GRUPOS II  (G - X).xls 7" xfId="1193" xr:uid="{00000000-0005-0000-0000-00002F010000}"/>
    <cellStyle name="%_GRUPOS II  (G - X).xls 8" xfId="1194" xr:uid="{00000000-0005-0000-0000-000030010000}"/>
    <cellStyle name="%_GRUPOS II  (G - X).xls 9" xfId="1195" xr:uid="{00000000-0005-0000-0000-000031010000}"/>
    <cellStyle name="%_GRUPOS II  (G - X).xls_Ev.SANOFI" xfId="1196" xr:uid="{00000000-0005-0000-0000-000032010000}"/>
    <cellStyle name="%_GRUPOS II (G - X).xls" xfId="1197" xr:uid="{00000000-0005-0000-0000-000033010000}"/>
    <cellStyle name="%_GRUPOS II (G - X).xls 10" xfId="1198" xr:uid="{00000000-0005-0000-0000-000034010000}"/>
    <cellStyle name="%_GRUPOS II (G - X).xls 11" xfId="1199" xr:uid="{00000000-0005-0000-0000-000035010000}"/>
    <cellStyle name="%_GRUPOS II (G - X).xls 2" xfId="1200" xr:uid="{00000000-0005-0000-0000-000036010000}"/>
    <cellStyle name="%_GRUPOS II (G - X).xls 3" xfId="1201" xr:uid="{00000000-0005-0000-0000-000037010000}"/>
    <cellStyle name="%_GRUPOS II (G - X).xls 4" xfId="1202" xr:uid="{00000000-0005-0000-0000-000038010000}"/>
    <cellStyle name="%_GRUPOS II (G - X).xls 5" xfId="1203" xr:uid="{00000000-0005-0000-0000-000039010000}"/>
    <cellStyle name="%_GRUPOS II (G - X).xls 6" xfId="1204" xr:uid="{00000000-0005-0000-0000-00003A010000}"/>
    <cellStyle name="%_GRUPOS II (G - X).xls 7" xfId="1205" xr:uid="{00000000-0005-0000-0000-00003B010000}"/>
    <cellStyle name="%_GRUPOS II (G - X).xls 8" xfId="1206" xr:uid="{00000000-0005-0000-0000-00003C010000}"/>
    <cellStyle name="%_GRUPOS II (G - X).xls 9" xfId="1207" xr:uid="{00000000-0005-0000-0000-00003D010000}"/>
    <cellStyle name="%_GRUPOS II (G - X).xls_Ev.SANOFI" xfId="1208" xr:uid="{00000000-0005-0000-0000-00003E010000}"/>
    <cellStyle name="%_GRUPOS II (G - X).xls_GRUPOS II 2012 (G - X).xls" xfId="1209" xr:uid="{00000000-0005-0000-0000-00003F010000}"/>
    <cellStyle name="%_GRUPOS II (G - X).xls_GRUPOS II 2012 (G - X).xls 10" xfId="1210" xr:uid="{00000000-0005-0000-0000-000040010000}"/>
    <cellStyle name="%_GRUPOS II (G - X).xls_GRUPOS II 2012 (G - X).xls 11" xfId="1211" xr:uid="{00000000-0005-0000-0000-000041010000}"/>
    <cellStyle name="%_GRUPOS II (G - X).xls_GRUPOS II 2012 (G - X).xls 2" xfId="1212" xr:uid="{00000000-0005-0000-0000-000042010000}"/>
    <cellStyle name="%_GRUPOS II (G - X).xls_GRUPOS II 2012 (G - X).xls 3" xfId="1213" xr:uid="{00000000-0005-0000-0000-000043010000}"/>
    <cellStyle name="%_GRUPOS II (G - X).xls_GRUPOS II 2012 (G - X).xls 4" xfId="1214" xr:uid="{00000000-0005-0000-0000-000044010000}"/>
    <cellStyle name="%_GRUPOS II (G - X).xls_GRUPOS II 2012 (G - X).xls 5" xfId="1215" xr:uid="{00000000-0005-0000-0000-000045010000}"/>
    <cellStyle name="%_GRUPOS II (G - X).xls_GRUPOS II 2012 (G - X).xls 6" xfId="1216" xr:uid="{00000000-0005-0000-0000-000046010000}"/>
    <cellStyle name="%_GRUPOS II (G - X).xls_GRUPOS II 2012 (G - X).xls 7" xfId="1217" xr:uid="{00000000-0005-0000-0000-000047010000}"/>
    <cellStyle name="%_GRUPOS II (G - X).xls_GRUPOS II 2012 (G - X).xls 8" xfId="1218" xr:uid="{00000000-0005-0000-0000-000048010000}"/>
    <cellStyle name="%_GRUPOS II (G - X).xls_GRUPOS II 2012 (G - X).xls 9" xfId="1219" xr:uid="{00000000-0005-0000-0000-000049010000}"/>
    <cellStyle name="%_GRUPOS II (G - X).xls_GRUPOS II 2013 (G - X).xls" xfId="1220" xr:uid="{00000000-0005-0000-0000-00004A010000}"/>
    <cellStyle name="%_GRUPOS II (G - X).xls_GRUPOS II 2013 (G - X).xls 10" xfId="1221" xr:uid="{00000000-0005-0000-0000-00004B010000}"/>
    <cellStyle name="%_GRUPOS II (G - X).xls_GRUPOS II 2013 (G - X).xls 11" xfId="1222" xr:uid="{00000000-0005-0000-0000-00004C010000}"/>
    <cellStyle name="%_GRUPOS II (G - X).xls_GRUPOS II 2013 (G - X).xls 2" xfId="1223" xr:uid="{00000000-0005-0000-0000-00004D010000}"/>
    <cellStyle name="%_GRUPOS II (G - X).xls_GRUPOS II 2013 (G - X).xls 3" xfId="1224" xr:uid="{00000000-0005-0000-0000-00004E010000}"/>
    <cellStyle name="%_GRUPOS II (G - X).xls_GRUPOS II 2013 (G - X).xls 4" xfId="1225" xr:uid="{00000000-0005-0000-0000-00004F010000}"/>
    <cellStyle name="%_GRUPOS II (G - X).xls_GRUPOS II 2013 (G - X).xls 5" xfId="1226" xr:uid="{00000000-0005-0000-0000-000050010000}"/>
    <cellStyle name="%_GRUPOS II (G - X).xls_GRUPOS II 2013 (G - X).xls 6" xfId="1227" xr:uid="{00000000-0005-0000-0000-000051010000}"/>
    <cellStyle name="%_GRUPOS II (G - X).xls_GRUPOS II 2013 (G - X).xls 7" xfId="1228" xr:uid="{00000000-0005-0000-0000-000052010000}"/>
    <cellStyle name="%_GRUPOS II (G - X).xls_GRUPOS II 2013 (G - X).xls 8" xfId="1229" xr:uid="{00000000-0005-0000-0000-000053010000}"/>
    <cellStyle name="%_GRUPOS II (G - X).xls_GRUPOS II 2013 (G - X).xls 9" xfId="1230" xr:uid="{00000000-0005-0000-0000-000054010000}"/>
    <cellStyle name="%_GRUPOS II (G - X).xls_INCREMENTO ENERO 2012 F-G" xfId="1231" xr:uid="{00000000-0005-0000-0000-000055010000}"/>
    <cellStyle name="%_GRUPOS II (G - X).xls_INCREMENTO ENERO 2012 F-G.xls" xfId="1232" xr:uid="{00000000-0005-0000-0000-000056010000}"/>
    <cellStyle name="%_GRUPOS II (G - X).xls_INCREMENTO ENERO 2013 F-G" xfId="1233" xr:uid="{00000000-0005-0000-0000-000057010000}"/>
    <cellStyle name="%_GRUPOS II (G - X).xls_Tarifas 2012" xfId="1234" xr:uid="{00000000-0005-0000-0000-000058010000}"/>
    <cellStyle name="%_GRUPOS II 2011 (G - X).xls" xfId="1235" xr:uid="{00000000-0005-0000-0000-000059010000}"/>
    <cellStyle name="%_GRUPOS II 2011 (G - X).xls 10" xfId="1236" xr:uid="{00000000-0005-0000-0000-00005A010000}"/>
    <cellStyle name="%_GRUPOS II 2011 (G - X).xls 11" xfId="1237" xr:uid="{00000000-0005-0000-0000-00005B010000}"/>
    <cellStyle name="%_GRUPOS II 2011 (G - X).xls 2" xfId="1238" xr:uid="{00000000-0005-0000-0000-00005C010000}"/>
    <cellStyle name="%_GRUPOS II 2011 (G - X).xls 3" xfId="1239" xr:uid="{00000000-0005-0000-0000-00005D010000}"/>
    <cellStyle name="%_GRUPOS II 2011 (G - X).xls 4" xfId="1240" xr:uid="{00000000-0005-0000-0000-00005E010000}"/>
    <cellStyle name="%_GRUPOS II 2011 (G - X).xls 5" xfId="1241" xr:uid="{00000000-0005-0000-0000-00005F010000}"/>
    <cellStyle name="%_GRUPOS II 2011 (G - X).xls 6" xfId="1242" xr:uid="{00000000-0005-0000-0000-000060010000}"/>
    <cellStyle name="%_GRUPOS II 2011 (G - X).xls 7" xfId="1243" xr:uid="{00000000-0005-0000-0000-000061010000}"/>
    <cellStyle name="%_GRUPOS II 2011 (G - X).xls 8" xfId="1244" xr:uid="{00000000-0005-0000-0000-000062010000}"/>
    <cellStyle name="%_GRUPOS II 2011 (G - X).xls 9" xfId="1245" xr:uid="{00000000-0005-0000-0000-000063010000}"/>
    <cellStyle name="%_GRUPOS II 2012 (G - X).xls" xfId="1246" xr:uid="{00000000-0005-0000-0000-000064010000}"/>
    <cellStyle name="%_GRUPOS II 2012 (G - X).xls 10" xfId="1247" xr:uid="{00000000-0005-0000-0000-000065010000}"/>
    <cellStyle name="%_GRUPOS II 2012 (G - X).xls 11" xfId="1248" xr:uid="{00000000-0005-0000-0000-000066010000}"/>
    <cellStyle name="%_GRUPOS II 2012 (G - X).xls 2" xfId="1249" xr:uid="{00000000-0005-0000-0000-000067010000}"/>
    <cellStyle name="%_GRUPOS II 2012 (G - X).xls 3" xfId="1250" xr:uid="{00000000-0005-0000-0000-000068010000}"/>
    <cellStyle name="%_GRUPOS II 2012 (G - X).xls 4" xfId="1251" xr:uid="{00000000-0005-0000-0000-000069010000}"/>
    <cellStyle name="%_GRUPOS II 2012 (G - X).xls 5" xfId="1252" xr:uid="{00000000-0005-0000-0000-00006A010000}"/>
    <cellStyle name="%_GRUPOS II 2012 (G - X).xls 6" xfId="1253" xr:uid="{00000000-0005-0000-0000-00006B010000}"/>
    <cellStyle name="%_GRUPOS II 2012 (G - X).xls 7" xfId="1254" xr:uid="{00000000-0005-0000-0000-00006C010000}"/>
    <cellStyle name="%_GRUPOS II 2012 (G - X).xls 8" xfId="1255" xr:uid="{00000000-0005-0000-0000-00006D010000}"/>
    <cellStyle name="%_GRUPOS II 2012 (G - X).xls 9" xfId="1256" xr:uid="{00000000-0005-0000-0000-00006E010000}"/>
    <cellStyle name="%_GRUPOS II 2013 (G - X).xls" xfId="1257" xr:uid="{00000000-0005-0000-0000-00006F010000}"/>
    <cellStyle name="%_GRUPOS II 2013 (G - X).xls 10" xfId="1258" xr:uid="{00000000-0005-0000-0000-000070010000}"/>
    <cellStyle name="%_GRUPOS II 2013 (G - X).xls 11" xfId="1259" xr:uid="{00000000-0005-0000-0000-000071010000}"/>
    <cellStyle name="%_GRUPOS II 2013 (G - X).xls 2" xfId="1260" xr:uid="{00000000-0005-0000-0000-000072010000}"/>
    <cellStyle name="%_GRUPOS II 2013 (G - X).xls 3" xfId="1261" xr:uid="{00000000-0005-0000-0000-000073010000}"/>
    <cellStyle name="%_GRUPOS II 2013 (G - X).xls 4" xfId="1262" xr:uid="{00000000-0005-0000-0000-000074010000}"/>
    <cellStyle name="%_GRUPOS II 2013 (G - X).xls 5" xfId="1263" xr:uid="{00000000-0005-0000-0000-000075010000}"/>
    <cellStyle name="%_GRUPOS II 2013 (G - X).xls 6" xfId="1264" xr:uid="{00000000-0005-0000-0000-000076010000}"/>
    <cellStyle name="%_GRUPOS II 2013 (G - X).xls 7" xfId="1265" xr:uid="{00000000-0005-0000-0000-000077010000}"/>
    <cellStyle name="%_GRUPOS II 2013 (G - X).xls 8" xfId="1266" xr:uid="{00000000-0005-0000-0000-000078010000}"/>
    <cellStyle name="%_GRUPOS II 2013 (G - X).xls 9" xfId="1267" xr:uid="{00000000-0005-0000-0000-000079010000}"/>
    <cellStyle name="%_Grupos Luisa (2009)" xfId="1268" xr:uid="{00000000-0005-0000-0000-00007A010000}"/>
    <cellStyle name="%_HERBALIFE ESMERALDA" xfId="1269" xr:uid="{00000000-0005-0000-0000-00007B010000}"/>
    <cellStyle name="%_HERBALIFE ESMERALDA 10" xfId="1270" xr:uid="{00000000-0005-0000-0000-00007C010000}"/>
    <cellStyle name="%_HERBALIFE ESMERALDA 11" xfId="1271" xr:uid="{00000000-0005-0000-0000-00007D010000}"/>
    <cellStyle name="%_HERBALIFE ESMERALDA 2" xfId="1272" xr:uid="{00000000-0005-0000-0000-00007E010000}"/>
    <cellStyle name="%_HERBALIFE ESMERALDA 3" xfId="1273" xr:uid="{00000000-0005-0000-0000-00007F010000}"/>
    <cellStyle name="%_HERBALIFE ESMERALDA 4" xfId="1274" xr:uid="{00000000-0005-0000-0000-000080010000}"/>
    <cellStyle name="%_HERBALIFE ESMERALDA 5" xfId="1275" xr:uid="{00000000-0005-0000-0000-000081010000}"/>
    <cellStyle name="%_HERBALIFE ESMERALDA 6" xfId="1276" xr:uid="{00000000-0005-0000-0000-000082010000}"/>
    <cellStyle name="%_HERBALIFE ESMERALDA 7" xfId="1277" xr:uid="{00000000-0005-0000-0000-000083010000}"/>
    <cellStyle name="%_HERBALIFE ESMERALDA 8" xfId="1278" xr:uid="{00000000-0005-0000-0000-000084010000}"/>
    <cellStyle name="%_HERBALIFE ESMERALDA 9" xfId="1279" xr:uid="{00000000-0005-0000-0000-000085010000}"/>
    <cellStyle name="%_HERBALIFE ZAFIRO" xfId="1280" xr:uid="{00000000-0005-0000-0000-000086010000}"/>
    <cellStyle name="%_HERBALIFE ZAFIRO 10" xfId="1281" xr:uid="{00000000-0005-0000-0000-000087010000}"/>
    <cellStyle name="%_HERBALIFE ZAFIRO 11" xfId="1282" xr:uid="{00000000-0005-0000-0000-000088010000}"/>
    <cellStyle name="%_HERBALIFE ZAFIRO 2" xfId="1283" xr:uid="{00000000-0005-0000-0000-000089010000}"/>
    <cellStyle name="%_HERBALIFE ZAFIRO 3" xfId="1284" xr:uid="{00000000-0005-0000-0000-00008A010000}"/>
    <cellStyle name="%_HERBALIFE ZAFIRO 4" xfId="1285" xr:uid="{00000000-0005-0000-0000-00008B010000}"/>
    <cellStyle name="%_HERBALIFE ZAFIRO 5" xfId="1286" xr:uid="{00000000-0005-0000-0000-00008C010000}"/>
    <cellStyle name="%_HERBALIFE ZAFIRO 6" xfId="1287" xr:uid="{00000000-0005-0000-0000-00008D010000}"/>
    <cellStyle name="%_HERBALIFE ZAFIRO 7" xfId="1288" xr:uid="{00000000-0005-0000-0000-00008E010000}"/>
    <cellStyle name="%_HERBALIFE ZAFIRO 8" xfId="1289" xr:uid="{00000000-0005-0000-0000-00008F010000}"/>
    <cellStyle name="%_HERBALIFE ZAFIRO 9" xfId="1290" xr:uid="{00000000-0005-0000-0000-000090010000}"/>
    <cellStyle name="%_Hoja1" xfId="1291" xr:uid="{00000000-0005-0000-0000-000091010000}"/>
    <cellStyle name="%_Hoja2" xfId="1292" xr:uid="{00000000-0005-0000-0000-000092010000}"/>
    <cellStyle name="%_Hoja3" xfId="1293" xr:uid="{00000000-0005-0000-0000-000093010000}"/>
    <cellStyle name="%_Hoja4" xfId="1294" xr:uid="{00000000-0005-0000-0000-000094010000}"/>
    <cellStyle name="%_Hoja5" xfId="1295" xr:uid="{00000000-0005-0000-0000-000095010000}"/>
    <cellStyle name="%_INCREMENTO ENERO 2009 M-X" xfId="1296" xr:uid="{00000000-0005-0000-0000-000096010000}"/>
    <cellStyle name="%_INCREMENTO ENERO 2011 F-G.xls" xfId="1297" xr:uid="{00000000-0005-0000-0000-000097010000}"/>
    <cellStyle name="%_INCREMENTO ENERO 2011 F-G.xls 10" xfId="1298" xr:uid="{00000000-0005-0000-0000-000098010000}"/>
    <cellStyle name="%_INCREMENTO ENERO 2011 F-G.xls 11" xfId="1299" xr:uid="{00000000-0005-0000-0000-000099010000}"/>
    <cellStyle name="%_INCREMENTO ENERO 2011 F-G.xls 2" xfId="1300" xr:uid="{00000000-0005-0000-0000-00009A010000}"/>
    <cellStyle name="%_INCREMENTO ENERO 2011 F-G.xls 3" xfId="1301" xr:uid="{00000000-0005-0000-0000-00009B010000}"/>
    <cellStyle name="%_INCREMENTO ENERO 2011 F-G.xls 4" xfId="1302" xr:uid="{00000000-0005-0000-0000-00009C010000}"/>
    <cellStyle name="%_INCREMENTO ENERO 2011 F-G.xls 5" xfId="1303" xr:uid="{00000000-0005-0000-0000-00009D010000}"/>
    <cellStyle name="%_INCREMENTO ENERO 2011 F-G.xls 6" xfId="1304" xr:uid="{00000000-0005-0000-0000-00009E010000}"/>
    <cellStyle name="%_INCREMENTO ENERO 2011 F-G.xls 7" xfId="1305" xr:uid="{00000000-0005-0000-0000-00009F010000}"/>
    <cellStyle name="%_INCREMENTO ENERO 2011 F-G.xls 8" xfId="1306" xr:uid="{00000000-0005-0000-0000-0000A0010000}"/>
    <cellStyle name="%_INCREMENTO ENERO 2011 F-G.xls 9" xfId="1307" xr:uid="{00000000-0005-0000-0000-0000A1010000}"/>
    <cellStyle name="%_INCREMENTO ENERO 2011 F-G.xls_Ev.SANOFI" xfId="1308" xr:uid="{00000000-0005-0000-0000-0000A2010000}"/>
    <cellStyle name="%_INCREMENTO ENERO 2011 H-L." xfId="1309" xr:uid="{00000000-0005-0000-0000-0000A3010000}"/>
    <cellStyle name="%_INCREMENTO ENERO 2011 M-X" xfId="1310" xr:uid="{00000000-0005-0000-0000-0000A4010000}"/>
    <cellStyle name="%_INCREMENTO ENERO 2012 A-E" xfId="1311" xr:uid="{00000000-0005-0000-0000-0000A5010000}"/>
    <cellStyle name="%_INCREMENTO ENERO 2012 A-E 10" xfId="1312" xr:uid="{00000000-0005-0000-0000-0000A6010000}"/>
    <cellStyle name="%_INCREMENTO ENERO 2012 A-E 11" xfId="1313" xr:uid="{00000000-0005-0000-0000-0000A7010000}"/>
    <cellStyle name="%_INCREMENTO ENERO 2012 A-E 2" xfId="1314" xr:uid="{00000000-0005-0000-0000-0000A8010000}"/>
    <cellStyle name="%_INCREMENTO ENERO 2012 A-E 3" xfId="1315" xr:uid="{00000000-0005-0000-0000-0000A9010000}"/>
    <cellStyle name="%_INCREMENTO ENERO 2012 A-E 4" xfId="1316" xr:uid="{00000000-0005-0000-0000-0000AA010000}"/>
    <cellStyle name="%_INCREMENTO ENERO 2012 A-E 5" xfId="1317" xr:uid="{00000000-0005-0000-0000-0000AB010000}"/>
    <cellStyle name="%_INCREMENTO ENERO 2012 A-E 6" xfId="1318" xr:uid="{00000000-0005-0000-0000-0000AC010000}"/>
    <cellStyle name="%_INCREMENTO ENERO 2012 A-E 7" xfId="1319" xr:uid="{00000000-0005-0000-0000-0000AD010000}"/>
    <cellStyle name="%_INCREMENTO ENERO 2012 A-E 8" xfId="1320" xr:uid="{00000000-0005-0000-0000-0000AE010000}"/>
    <cellStyle name="%_INCREMENTO ENERO 2012 A-E 9" xfId="1321" xr:uid="{00000000-0005-0000-0000-0000AF010000}"/>
    <cellStyle name="%_INCREMENTO ENERO 2012 A-E." xfId="1322" xr:uid="{00000000-0005-0000-0000-0000B0010000}"/>
    <cellStyle name="%_INCREMENTO ENERO 2012 A-E. 10" xfId="1323" xr:uid="{00000000-0005-0000-0000-0000B1010000}"/>
    <cellStyle name="%_INCREMENTO ENERO 2012 A-E. 11" xfId="1324" xr:uid="{00000000-0005-0000-0000-0000B2010000}"/>
    <cellStyle name="%_INCREMENTO ENERO 2012 A-E. 2" xfId="1325" xr:uid="{00000000-0005-0000-0000-0000B3010000}"/>
    <cellStyle name="%_INCREMENTO ENERO 2012 A-E. 3" xfId="1326" xr:uid="{00000000-0005-0000-0000-0000B4010000}"/>
    <cellStyle name="%_INCREMENTO ENERO 2012 A-E. 4" xfId="1327" xr:uid="{00000000-0005-0000-0000-0000B5010000}"/>
    <cellStyle name="%_INCREMENTO ENERO 2012 A-E. 5" xfId="1328" xr:uid="{00000000-0005-0000-0000-0000B6010000}"/>
    <cellStyle name="%_INCREMENTO ENERO 2012 A-E. 6" xfId="1329" xr:uid="{00000000-0005-0000-0000-0000B7010000}"/>
    <cellStyle name="%_INCREMENTO ENERO 2012 A-E. 7" xfId="1330" xr:uid="{00000000-0005-0000-0000-0000B8010000}"/>
    <cellStyle name="%_INCREMENTO ENERO 2012 A-E. 8" xfId="1331" xr:uid="{00000000-0005-0000-0000-0000B9010000}"/>
    <cellStyle name="%_INCREMENTO ENERO 2012 A-E. 9" xfId="1332" xr:uid="{00000000-0005-0000-0000-0000BA010000}"/>
    <cellStyle name="%_INCREMENTO ENERO 2012 A-E._Tarifas Humana Enero - Diciembre 2013" xfId="1333" xr:uid="{00000000-0005-0000-0000-0000BB010000}"/>
    <cellStyle name="%_INCREMENTO ENERO 2012 F-G" xfId="1334" xr:uid="{00000000-0005-0000-0000-0000BC010000}"/>
    <cellStyle name="%_INCREMENTO ENERO 2012 F-G.xls" xfId="1335" xr:uid="{00000000-0005-0000-0000-0000BD010000}"/>
    <cellStyle name="%_INCREMENTO ENERO 2012 H-L" xfId="1336" xr:uid="{00000000-0005-0000-0000-0000BE010000}"/>
    <cellStyle name="%_INCREMENTO ENERO 2012 H-L_1" xfId="1337" xr:uid="{00000000-0005-0000-0000-0000BF010000}"/>
    <cellStyle name="%_INCREMENTO ENERO 2012 M-X" xfId="1338" xr:uid="{00000000-0005-0000-0000-0000C0010000}"/>
    <cellStyle name="%_INCREMENTO ENERO 2012 M-X_1" xfId="1339" xr:uid="{00000000-0005-0000-0000-0000C1010000}"/>
    <cellStyle name="%_INCREMENTO ENERO 2013 A-E" xfId="1340" xr:uid="{00000000-0005-0000-0000-0000C2010000}"/>
    <cellStyle name="%_INCREMENTO ENERO 2013 A-E 10" xfId="1341" xr:uid="{00000000-0005-0000-0000-0000C3010000}"/>
    <cellStyle name="%_INCREMENTO ENERO 2013 A-E 11" xfId="1342" xr:uid="{00000000-0005-0000-0000-0000C4010000}"/>
    <cellStyle name="%_INCREMENTO ENERO 2013 A-E 2" xfId="1343" xr:uid="{00000000-0005-0000-0000-0000C5010000}"/>
    <cellStyle name="%_INCREMENTO ENERO 2013 A-E 3" xfId="1344" xr:uid="{00000000-0005-0000-0000-0000C6010000}"/>
    <cellStyle name="%_INCREMENTO ENERO 2013 A-E 4" xfId="1345" xr:uid="{00000000-0005-0000-0000-0000C7010000}"/>
    <cellStyle name="%_INCREMENTO ENERO 2013 A-E 5" xfId="1346" xr:uid="{00000000-0005-0000-0000-0000C8010000}"/>
    <cellStyle name="%_INCREMENTO ENERO 2013 A-E 6" xfId="1347" xr:uid="{00000000-0005-0000-0000-0000C9010000}"/>
    <cellStyle name="%_INCREMENTO ENERO 2013 A-E 7" xfId="1348" xr:uid="{00000000-0005-0000-0000-0000CA010000}"/>
    <cellStyle name="%_INCREMENTO ENERO 2013 A-E 8" xfId="1349" xr:uid="{00000000-0005-0000-0000-0000CB010000}"/>
    <cellStyle name="%_INCREMENTO ENERO 2013 A-E 9" xfId="1350" xr:uid="{00000000-0005-0000-0000-0000CC010000}"/>
    <cellStyle name="%_INCREMENTO ENERO 2013 H-L" xfId="1351" xr:uid="{00000000-0005-0000-0000-0000CD010000}"/>
    <cellStyle name="%_INCREMENTO ENERO 2013 H-L 10" xfId="1352" xr:uid="{00000000-0005-0000-0000-0000CE010000}"/>
    <cellStyle name="%_INCREMENTO ENERO 2013 H-L 11" xfId="1353" xr:uid="{00000000-0005-0000-0000-0000CF010000}"/>
    <cellStyle name="%_INCREMENTO ENERO 2013 H-L 2" xfId="1354" xr:uid="{00000000-0005-0000-0000-0000D0010000}"/>
    <cellStyle name="%_INCREMENTO ENERO 2013 H-L 3" xfId="1355" xr:uid="{00000000-0005-0000-0000-0000D1010000}"/>
    <cellStyle name="%_INCREMENTO ENERO 2013 H-L 4" xfId="1356" xr:uid="{00000000-0005-0000-0000-0000D2010000}"/>
    <cellStyle name="%_INCREMENTO ENERO 2013 H-L 5" xfId="1357" xr:uid="{00000000-0005-0000-0000-0000D3010000}"/>
    <cellStyle name="%_INCREMENTO ENERO 2013 H-L 6" xfId="1358" xr:uid="{00000000-0005-0000-0000-0000D4010000}"/>
    <cellStyle name="%_INCREMENTO ENERO 2013 H-L 7" xfId="1359" xr:uid="{00000000-0005-0000-0000-0000D5010000}"/>
    <cellStyle name="%_INCREMENTO ENERO 2013 H-L 8" xfId="1360" xr:uid="{00000000-0005-0000-0000-0000D6010000}"/>
    <cellStyle name="%_INCREMENTO ENERO 2013 H-L 9" xfId="1361" xr:uid="{00000000-0005-0000-0000-0000D7010000}"/>
    <cellStyle name="%_Inf Grupo J &amp; J May 12 Abr 13 (ENV)" xfId="1362" xr:uid="{00000000-0005-0000-0000-0000D8010000}"/>
    <cellStyle name="%_Informe Sini Grupo alange abr-2011- Mar 12- W" xfId="1363" xr:uid="{00000000-0005-0000-0000-0000D9010000}"/>
    <cellStyle name="%_Ingres Pos Oct 09 Sep 10" xfId="1364" xr:uid="{00000000-0005-0000-0000-0000DA010000}"/>
    <cellStyle name="%_Libro1 (58)" xfId="1365" xr:uid="{00000000-0005-0000-0000-0000DB010000}"/>
    <cellStyle name="%_Libro1 (65)" xfId="1366" xr:uid="{00000000-0005-0000-0000-0000DC010000}"/>
    <cellStyle name="%_Libro2" xfId="1367" xr:uid="{00000000-0005-0000-0000-0000DD010000}"/>
    <cellStyle name="%_Libro2 (41)" xfId="1368" xr:uid="{00000000-0005-0000-0000-0000DE010000}"/>
    <cellStyle name="%_Libro2 (44)" xfId="1369" xr:uid="{00000000-0005-0000-0000-0000DF010000}"/>
    <cellStyle name="%_Libro2 (45)" xfId="1370" xr:uid="{00000000-0005-0000-0000-0000E0010000}"/>
    <cellStyle name="%_Libro2 (45)_Ev.SANOFI" xfId="1371" xr:uid="{00000000-0005-0000-0000-0000E1010000}"/>
    <cellStyle name="%_Libro2 (51)" xfId="1372" xr:uid="{00000000-0005-0000-0000-0000E2010000}"/>
    <cellStyle name="%_Libro2 10" xfId="1373" xr:uid="{00000000-0005-0000-0000-0000E3010000}"/>
    <cellStyle name="%_Libro2 11" xfId="1374" xr:uid="{00000000-0005-0000-0000-0000E4010000}"/>
    <cellStyle name="%_Libro2 2" xfId="1375" xr:uid="{00000000-0005-0000-0000-0000E5010000}"/>
    <cellStyle name="%_Libro2 3" xfId="1376" xr:uid="{00000000-0005-0000-0000-0000E6010000}"/>
    <cellStyle name="%_Libro2 4" xfId="1377" xr:uid="{00000000-0005-0000-0000-0000E7010000}"/>
    <cellStyle name="%_Libro2 5" xfId="1378" xr:uid="{00000000-0005-0000-0000-0000E8010000}"/>
    <cellStyle name="%_Libro2 6" xfId="1379" xr:uid="{00000000-0005-0000-0000-0000E9010000}"/>
    <cellStyle name="%_Libro2 7" xfId="1380" xr:uid="{00000000-0005-0000-0000-0000EA010000}"/>
    <cellStyle name="%_Libro2 8" xfId="1381" xr:uid="{00000000-0005-0000-0000-0000EB010000}"/>
    <cellStyle name="%_Libro2 9" xfId="1382" xr:uid="{00000000-0005-0000-0000-0000EC010000}"/>
    <cellStyle name="%_Libro4 (8)" xfId="1383" xr:uid="{00000000-0005-0000-0000-0000ED010000}"/>
    <cellStyle name="%_Libro5 (9)" xfId="1384" xr:uid="{00000000-0005-0000-0000-0000EE010000}"/>
    <cellStyle name="%_Matrices grupo Baxter" xfId="1385" xr:uid="{00000000-0005-0000-0000-0000EF010000}"/>
    <cellStyle name="%_Matrices grupo Baxter 10" xfId="1386" xr:uid="{00000000-0005-0000-0000-0000F0010000}"/>
    <cellStyle name="%_Matrices grupo Baxter 11" xfId="1387" xr:uid="{00000000-0005-0000-0000-0000F1010000}"/>
    <cellStyle name="%_Matrices grupo Baxter 2" xfId="1388" xr:uid="{00000000-0005-0000-0000-0000F2010000}"/>
    <cellStyle name="%_Matrices grupo Baxter 3" xfId="1389" xr:uid="{00000000-0005-0000-0000-0000F3010000}"/>
    <cellStyle name="%_Matrices grupo Baxter 4" xfId="1390" xr:uid="{00000000-0005-0000-0000-0000F4010000}"/>
    <cellStyle name="%_Matrices grupo Baxter 5" xfId="1391" xr:uid="{00000000-0005-0000-0000-0000F5010000}"/>
    <cellStyle name="%_Matrices grupo Baxter 6" xfId="1392" xr:uid="{00000000-0005-0000-0000-0000F6010000}"/>
    <cellStyle name="%_Matrices grupo Baxter 7" xfId="1393" xr:uid="{00000000-0005-0000-0000-0000F7010000}"/>
    <cellStyle name="%_Matrices grupo Baxter 8" xfId="1394" xr:uid="{00000000-0005-0000-0000-0000F8010000}"/>
    <cellStyle name="%_Matrices grupo Baxter 9" xfId="1395" xr:uid="{00000000-0005-0000-0000-0000F9010000}"/>
    <cellStyle name="%_Matrices grupo Baxter Familia Extendida" xfId="1396" xr:uid="{00000000-0005-0000-0000-0000FA010000}"/>
    <cellStyle name="%_Matrices grupo Baxter Familia Extendida 10" xfId="1397" xr:uid="{00000000-0005-0000-0000-0000FB010000}"/>
    <cellStyle name="%_Matrices grupo Baxter Familia Extendida 11" xfId="1398" xr:uid="{00000000-0005-0000-0000-0000FC010000}"/>
    <cellStyle name="%_Matrices grupo Baxter Familia Extendida 2" xfId="1399" xr:uid="{00000000-0005-0000-0000-0000FD010000}"/>
    <cellStyle name="%_Matrices grupo Baxter Familia Extendida 3" xfId="1400" xr:uid="{00000000-0005-0000-0000-0000FE010000}"/>
    <cellStyle name="%_Matrices grupo Baxter Familia Extendida 4" xfId="1401" xr:uid="{00000000-0005-0000-0000-0000FF010000}"/>
    <cellStyle name="%_Matrices grupo Baxter Familia Extendida 5" xfId="1402" xr:uid="{00000000-0005-0000-0000-000000020000}"/>
    <cellStyle name="%_Matrices grupo Baxter Familia Extendida 6" xfId="1403" xr:uid="{00000000-0005-0000-0000-000001020000}"/>
    <cellStyle name="%_Matrices grupo Baxter Familia Extendida 7" xfId="1404" xr:uid="{00000000-0005-0000-0000-000002020000}"/>
    <cellStyle name="%_Matrices grupo Baxter Familia Extendida 8" xfId="1405" xr:uid="{00000000-0005-0000-0000-000003020000}"/>
    <cellStyle name="%_Matrices grupo Baxter Familia Extendida 9" xfId="1406" xr:uid="{00000000-0005-0000-0000-000004020000}"/>
    <cellStyle name="%_MATRIZ  ALIMENTOS POLAR COLOMBIA SAS" xfId="1407" xr:uid="{00000000-0005-0000-0000-000005020000}"/>
    <cellStyle name="%_MATRIZ  ALIMENTOS POLAR COLOMBIA SAS 10" xfId="1408" xr:uid="{00000000-0005-0000-0000-000006020000}"/>
    <cellStyle name="%_MATRIZ  ALIMENTOS POLAR COLOMBIA SAS 11" xfId="1409" xr:uid="{00000000-0005-0000-0000-000007020000}"/>
    <cellStyle name="%_MATRIZ  ALIMENTOS POLAR COLOMBIA SAS 2" xfId="1410" xr:uid="{00000000-0005-0000-0000-000008020000}"/>
    <cellStyle name="%_MATRIZ  ALIMENTOS POLAR COLOMBIA SAS 3" xfId="1411" xr:uid="{00000000-0005-0000-0000-000009020000}"/>
    <cellStyle name="%_MATRIZ  ALIMENTOS POLAR COLOMBIA SAS 4" xfId="1412" xr:uid="{00000000-0005-0000-0000-00000A020000}"/>
    <cellStyle name="%_MATRIZ  ALIMENTOS POLAR COLOMBIA SAS 5" xfId="1413" xr:uid="{00000000-0005-0000-0000-00000B020000}"/>
    <cellStyle name="%_MATRIZ  ALIMENTOS POLAR COLOMBIA SAS 6" xfId="1414" xr:uid="{00000000-0005-0000-0000-00000C020000}"/>
    <cellStyle name="%_MATRIZ  ALIMENTOS POLAR COLOMBIA SAS 7" xfId="1415" xr:uid="{00000000-0005-0000-0000-00000D020000}"/>
    <cellStyle name="%_MATRIZ  ALIMENTOS POLAR COLOMBIA SAS 8" xfId="1416" xr:uid="{00000000-0005-0000-0000-00000E020000}"/>
    <cellStyle name="%_MATRIZ  ALIMENTOS POLAR COLOMBIA SAS 9" xfId="1417" xr:uid="{00000000-0005-0000-0000-00000F020000}"/>
    <cellStyle name="%_Matriz AGGRECO COLOMBIA SAS (2)" xfId="1418" xr:uid="{00000000-0005-0000-0000-000010020000}"/>
    <cellStyle name="%_Matriz AGGRECO COLOMBIA SAS (2) 10" xfId="1419" xr:uid="{00000000-0005-0000-0000-000011020000}"/>
    <cellStyle name="%_Matriz AGGRECO COLOMBIA SAS (2) 11" xfId="1420" xr:uid="{00000000-0005-0000-0000-000012020000}"/>
    <cellStyle name="%_Matriz AGGRECO COLOMBIA SAS (2) 2" xfId="1421" xr:uid="{00000000-0005-0000-0000-000013020000}"/>
    <cellStyle name="%_Matriz AGGRECO COLOMBIA SAS (2) 3" xfId="1422" xr:uid="{00000000-0005-0000-0000-000014020000}"/>
    <cellStyle name="%_Matriz AGGRECO COLOMBIA SAS (2) 4" xfId="1423" xr:uid="{00000000-0005-0000-0000-000015020000}"/>
    <cellStyle name="%_Matriz AGGRECO COLOMBIA SAS (2) 5" xfId="1424" xr:uid="{00000000-0005-0000-0000-000016020000}"/>
    <cellStyle name="%_Matriz AGGRECO COLOMBIA SAS (2) 6" xfId="1425" xr:uid="{00000000-0005-0000-0000-000017020000}"/>
    <cellStyle name="%_Matriz AGGRECO COLOMBIA SAS (2) 7" xfId="1426" xr:uid="{00000000-0005-0000-0000-000018020000}"/>
    <cellStyle name="%_Matriz AGGRECO COLOMBIA SAS (2) 8" xfId="1427" xr:uid="{00000000-0005-0000-0000-000019020000}"/>
    <cellStyle name="%_Matriz AGGRECO COLOMBIA SAS (2) 9" xfId="1428" xr:uid="{00000000-0005-0000-0000-00001A020000}"/>
    <cellStyle name="%_matriz BROOKFIELD ASSET MANAGEMENT BARBADOS INC" xfId="1429" xr:uid="{00000000-0005-0000-0000-00001B020000}"/>
    <cellStyle name="%_matriz BROOKFIELD ASSET MANAGEMENT BARBADOS INC 10" xfId="1430" xr:uid="{00000000-0005-0000-0000-00001C020000}"/>
    <cellStyle name="%_matriz BROOKFIELD ASSET MANAGEMENT BARBADOS INC 11" xfId="1431" xr:uid="{00000000-0005-0000-0000-00001D020000}"/>
    <cellStyle name="%_matriz BROOKFIELD ASSET MANAGEMENT BARBADOS INC 2" xfId="1432" xr:uid="{00000000-0005-0000-0000-00001E020000}"/>
    <cellStyle name="%_matriz BROOKFIELD ASSET MANAGEMENT BARBADOS INC 3" xfId="1433" xr:uid="{00000000-0005-0000-0000-00001F020000}"/>
    <cellStyle name="%_matriz BROOKFIELD ASSET MANAGEMENT BARBADOS INC 4" xfId="1434" xr:uid="{00000000-0005-0000-0000-000020020000}"/>
    <cellStyle name="%_matriz BROOKFIELD ASSET MANAGEMENT BARBADOS INC 5" xfId="1435" xr:uid="{00000000-0005-0000-0000-000021020000}"/>
    <cellStyle name="%_matriz BROOKFIELD ASSET MANAGEMENT BARBADOS INC 6" xfId="1436" xr:uid="{00000000-0005-0000-0000-000022020000}"/>
    <cellStyle name="%_matriz BROOKFIELD ASSET MANAGEMENT BARBADOS INC 7" xfId="1437" xr:uid="{00000000-0005-0000-0000-000023020000}"/>
    <cellStyle name="%_matriz BROOKFIELD ASSET MANAGEMENT BARBADOS INC 8" xfId="1438" xr:uid="{00000000-0005-0000-0000-000024020000}"/>
    <cellStyle name="%_matriz BROOKFIELD ASSET MANAGEMENT BARBADOS INC 9" xfId="1439" xr:uid="{00000000-0005-0000-0000-000025020000}"/>
    <cellStyle name="%_matriz BROOKFIELD ASSET MANAGEMENT BARBADOS INC_INCREMENTO ENERO 2012 F-G" xfId="1440" xr:uid="{00000000-0005-0000-0000-000026020000}"/>
    <cellStyle name="%_matriz BROOKFIELD ASSET MANAGEMENT BARBADOS INC_INCREMENTO ENERO 2012 F-G.xls" xfId="1441" xr:uid="{00000000-0005-0000-0000-000027020000}"/>
    <cellStyle name="%_matriz BROOKFIELD ASSET MANAGEMENT BARBADOS INC_INCREMENTO ENERO 2013 A-E" xfId="1442" xr:uid="{00000000-0005-0000-0000-000028020000}"/>
    <cellStyle name="%_matriz BROOKFIELD ASSET MANAGEMENT BARBADOS INC_INCREMENTO ENERO 2013 A-E 10" xfId="1443" xr:uid="{00000000-0005-0000-0000-000029020000}"/>
    <cellStyle name="%_matriz BROOKFIELD ASSET MANAGEMENT BARBADOS INC_INCREMENTO ENERO 2013 A-E 11" xfId="1444" xr:uid="{00000000-0005-0000-0000-00002A020000}"/>
    <cellStyle name="%_matriz BROOKFIELD ASSET MANAGEMENT BARBADOS INC_INCREMENTO ENERO 2013 A-E 2" xfId="1445" xr:uid="{00000000-0005-0000-0000-00002B020000}"/>
    <cellStyle name="%_matriz BROOKFIELD ASSET MANAGEMENT BARBADOS INC_INCREMENTO ENERO 2013 A-E 3" xfId="1446" xr:uid="{00000000-0005-0000-0000-00002C020000}"/>
    <cellStyle name="%_matriz BROOKFIELD ASSET MANAGEMENT BARBADOS INC_INCREMENTO ENERO 2013 A-E 4" xfId="1447" xr:uid="{00000000-0005-0000-0000-00002D020000}"/>
    <cellStyle name="%_matriz BROOKFIELD ASSET MANAGEMENT BARBADOS INC_INCREMENTO ENERO 2013 A-E 5" xfId="1448" xr:uid="{00000000-0005-0000-0000-00002E020000}"/>
    <cellStyle name="%_matriz BROOKFIELD ASSET MANAGEMENT BARBADOS INC_INCREMENTO ENERO 2013 A-E 6" xfId="1449" xr:uid="{00000000-0005-0000-0000-00002F020000}"/>
    <cellStyle name="%_matriz BROOKFIELD ASSET MANAGEMENT BARBADOS INC_INCREMENTO ENERO 2013 A-E 7" xfId="1450" xr:uid="{00000000-0005-0000-0000-000030020000}"/>
    <cellStyle name="%_matriz BROOKFIELD ASSET MANAGEMENT BARBADOS INC_INCREMENTO ENERO 2013 A-E 8" xfId="1451" xr:uid="{00000000-0005-0000-0000-000031020000}"/>
    <cellStyle name="%_matriz BROOKFIELD ASSET MANAGEMENT BARBADOS INC_INCREMENTO ENERO 2013 A-E 9" xfId="1452" xr:uid="{00000000-0005-0000-0000-000032020000}"/>
    <cellStyle name="%_matriz BROOKFIELD ASSET MANAGEMENT BARBADOS INC_INCREMENTO ENERO 2013 F-G" xfId="1453" xr:uid="{00000000-0005-0000-0000-000033020000}"/>
    <cellStyle name="%_matriz BROOKFIELD ASSET MANAGEMENT BARBADOS INC_INCREMENTO ENERO 2013 M-X" xfId="1454" xr:uid="{00000000-0005-0000-0000-000034020000}"/>
    <cellStyle name="%_matriz BROOKFIELD ASSET MANAGEMENT BARBADOS INC_INCREMENTO ENERO 2013 M-X 10" xfId="1455" xr:uid="{00000000-0005-0000-0000-000035020000}"/>
    <cellStyle name="%_matriz BROOKFIELD ASSET MANAGEMENT BARBADOS INC_INCREMENTO ENERO 2013 M-X 11" xfId="1456" xr:uid="{00000000-0005-0000-0000-000036020000}"/>
    <cellStyle name="%_matriz BROOKFIELD ASSET MANAGEMENT BARBADOS INC_INCREMENTO ENERO 2013 M-X 2" xfId="1457" xr:uid="{00000000-0005-0000-0000-000037020000}"/>
    <cellStyle name="%_matriz BROOKFIELD ASSET MANAGEMENT BARBADOS INC_INCREMENTO ENERO 2013 M-X 3" xfId="1458" xr:uid="{00000000-0005-0000-0000-000038020000}"/>
    <cellStyle name="%_matriz BROOKFIELD ASSET MANAGEMENT BARBADOS INC_INCREMENTO ENERO 2013 M-X 4" xfId="1459" xr:uid="{00000000-0005-0000-0000-000039020000}"/>
    <cellStyle name="%_matriz BROOKFIELD ASSET MANAGEMENT BARBADOS INC_INCREMENTO ENERO 2013 M-X 5" xfId="1460" xr:uid="{00000000-0005-0000-0000-00003A020000}"/>
    <cellStyle name="%_matriz BROOKFIELD ASSET MANAGEMENT BARBADOS INC_INCREMENTO ENERO 2013 M-X 6" xfId="1461" xr:uid="{00000000-0005-0000-0000-00003B020000}"/>
    <cellStyle name="%_matriz BROOKFIELD ASSET MANAGEMENT BARBADOS INC_INCREMENTO ENERO 2013 M-X 7" xfId="1462" xr:uid="{00000000-0005-0000-0000-00003C020000}"/>
    <cellStyle name="%_matriz BROOKFIELD ASSET MANAGEMENT BARBADOS INC_INCREMENTO ENERO 2013 M-X 8" xfId="1463" xr:uid="{00000000-0005-0000-0000-00003D020000}"/>
    <cellStyle name="%_matriz BROOKFIELD ASSET MANAGEMENT BARBADOS INC_INCREMENTO ENERO 2013 M-X 9" xfId="1464" xr:uid="{00000000-0005-0000-0000-00003E020000}"/>
    <cellStyle name="%_MATRIZ MACLEOD DIXON SAS" xfId="1465" xr:uid="{00000000-0005-0000-0000-00003F020000}"/>
    <cellStyle name="%_MATRIZ MACLEOD DIXON SAS 10" xfId="1466" xr:uid="{00000000-0005-0000-0000-000040020000}"/>
    <cellStyle name="%_MATRIZ MACLEOD DIXON SAS 11" xfId="1467" xr:uid="{00000000-0005-0000-0000-000041020000}"/>
    <cellStyle name="%_MATRIZ MACLEOD DIXON SAS 2" xfId="1468" xr:uid="{00000000-0005-0000-0000-000042020000}"/>
    <cellStyle name="%_MATRIZ MACLEOD DIXON SAS 3" xfId="1469" xr:uid="{00000000-0005-0000-0000-000043020000}"/>
    <cellStyle name="%_MATRIZ MACLEOD DIXON SAS 4" xfId="1470" xr:uid="{00000000-0005-0000-0000-000044020000}"/>
    <cellStyle name="%_MATRIZ MACLEOD DIXON SAS 5" xfId="1471" xr:uid="{00000000-0005-0000-0000-000045020000}"/>
    <cellStyle name="%_MATRIZ MACLEOD DIXON SAS 6" xfId="1472" xr:uid="{00000000-0005-0000-0000-000046020000}"/>
    <cellStyle name="%_MATRIZ MACLEOD DIXON SAS 7" xfId="1473" xr:uid="{00000000-0005-0000-0000-000047020000}"/>
    <cellStyle name="%_MATRIZ MACLEOD DIXON SAS 8" xfId="1474" xr:uid="{00000000-0005-0000-0000-000048020000}"/>
    <cellStyle name="%_MATRIZ MACLEOD DIXON SAS 9" xfId="1475" xr:uid="{00000000-0005-0000-0000-000049020000}"/>
    <cellStyle name="%_MATRIZ MACLEOD DIXON SAS_Ev.SANOFI" xfId="1476" xr:uid="{00000000-0005-0000-0000-00004A020000}"/>
    <cellStyle name="%_MATRIZ METLIFE COLOMBIA SEGUROS DE VIDA" xfId="1477" xr:uid="{00000000-0005-0000-0000-00004B020000}"/>
    <cellStyle name="%_MATRIZ METLIFE COLOMBIA SEGUROS DE VIDA 10" xfId="1478" xr:uid="{00000000-0005-0000-0000-00004C020000}"/>
    <cellStyle name="%_MATRIZ METLIFE COLOMBIA SEGUROS DE VIDA 11" xfId="1479" xr:uid="{00000000-0005-0000-0000-00004D020000}"/>
    <cellStyle name="%_MATRIZ METLIFE COLOMBIA SEGUROS DE VIDA 2" xfId="1480" xr:uid="{00000000-0005-0000-0000-00004E020000}"/>
    <cellStyle name="%_MATRIZ METLIFE COLOMBIA SEGUROS DE VIDA 3" xfId="1481" xr:uid="{00000000-0005-0000-0000-00004F020000}"/>
    <cellStyle name="%_MATRIZ METLIFE COLOMBIA SEGUROS DE VIDA 4" xfId="1482" xr:uid="{00000000-0005-0000-0000-000050020000}"/>
    <cellStyle name="%_MATRIZ METLIFE COLOMBIA SEGUROS DE VIDA 5" xfId="1483" xr:uid="{00000000-0005-0000-0000-000051020000}"/>
    <cellStyle name="%_MATRIZ METLIFE COLOMBIA SEGUROS DE VIDA 6" xfId="1484" xr:uid="{00000000-0005-0000-0000-000052020000}"/>
    <cellStyle name="%_MATRIZ METLIFE COLOMBIA SEGUROS DE VIDA 7" xfId="1485" xr:uid="{00000000-0005-0000-0000-000053020000}"/>
    <cellStyle name="%_MATRIZ METLIFE COLOMBIA SEGUROS DE VIDA 8" xfId="1486" xr:uid="{00000000-0005-0000-0000-000054020000}"/>
    <cellStyle name="%_MATRIZ METLIFE COLOMBIA SEGUROS DE VIDA 9" xfId="1487" xr:uid="{00000000-0005-0000-0000-000055020000}"/>
    <cellStyle name="%_MATRIZ METLIFE COLOMBIA SEGUROS DE VIDA_Ev.SANOFI" xfId="1488" xr:uid="{00000000-0005-0000-0000-000056020000}"/>
    <cellStyle name="%_MATRIZ NEW GRANADA ENERGY" xfId="1489" xr:uid="{00000000-0005-0000-0000-000057020000}"/>
    <cellStyle name="%_MATRIZ ODONTOLOGICO COONIBOSQUE" xfId="1490" xr:uid="{00000000-0005-0000-0000-000058020000}"/>
    <cellStyle name="%_MATRIZ ODONTOLOGICO COONIBOSQUE 10" xfId="1491" xr:uid="{00000000-0005-0000-0000-000059020000}"/>
    <cellStyle name="%_MATRIZ ODONTOLOGICO COONIBOSQUE 11" xfId="1492" xr:uid="{00000000-0005-0000-0000-00005A020000}"/>
    <cellStyle name="%_MATRIZ ODONTOLOGICO COONIBOSQUE 2" xfId="1493" xr:uid="{00000000-0005-0000-0000-00005B020000}"/>
    <cellStyle name="%_MATRIZ ODONTOLOGICO COONIBOSQUE 3" xfId="1494" xr:uid="{00000000-0005-0000-0000-00005C020000}"/>
    <cellStyle name="%_MATRIZ ODONTOLOGICO COONIBOSQUE 4" xfId="1495" xr:uid="{00000000-0005-0000-0000-00005D020000}"/>
    <cellStyle name="%_MATRIZ ODONTOLOGICO COONIBOSQUE 5" xfId="1496" xr:uid="{00000000-0005-0000-0000-00005E020000}"/>
    <cellStyle name="%_MATRIZ ODONTOLOGICO COONIBOSQUE 6" xfId="1497" xr:uid="{00000000-0005-0000-0000-00005F020000}"/>
    <cellStyle name="%_MATRIZ ODONTOLOGICO COONIBOSQUE 7" xfId="1498" xr:uid="{00000000-0005-0000-0000-000060020000}"/>
    <cellStyle name="%_MATRIZ ODONTOLOGICO COONIBOSQUE 8" xfId="1499" xr:uid="{00000000-0005-0000-0000-000061020000}"/>
    <cellStyle name="%_MATRIZ ODONTOLOGICO COONIBOSQUE 9" xfId="1500" xr:uid="{00000000-0005-0000-0000-000062020000}"/>
    <cellStyle name="%_MATRIZ ODONTOLOGICO COONIBOSQUE_Ev.SANOFI" xfId="1501" xr:uid="{00000000-0005-0000-0000-000063020000}"/>
    <cellStyle name="%_MATRIZ OGX" xfId="1502" xr:uid="{00000000-0005-0000-0000-000064020000}"/>
    <cellStyle name="%_MATRIZ OGX 10" xfId="1503" xr:uid="{00000000-0005-0000-0000-000065020000}"/>
    <cellStyle name="%_MATRIZ OGX 11" xfId="1504" xr:uid="{00000000-0005-0000-0000-000066020000}"/>
    <cellStyle name="%_MATRIZ OGX 2" xfId="1505" xr:uid="{00000000-0005-0000-0000-000067020000}"/>
    <cellStyle name="%_MATRIZ OGX 3" xfId="1506" xr:uid="{00000000-0005-0000-0000-000068020000}"/>
    <cellStyle name="%_MATRIZ OGX 4" xfId="1507" xr:uid="{00000000-0005-0000-0000-000069020000}"/>
    <cellStyle name="%_MATRIZ OGX 5" xfId="1508" xr:uid="{00000000-0005-0000-0000-00006A020000}"/>
    <cellStyle name="%_MATRIZ OGX 6" xfId="1509" xr:uid="{00000000-0005-0000-0000-00006B020000}"/>
    <cellStyle name="%_MATRIZ OGX 7" xfId="1510" xr:uid="{00000000-0005-0000-0000-00006C020000}"/>
    <cellStyle name="%_MATRIZ OGX 8" xfId="1511" xr:uid="{00000000-0005-0000-0000-00006D020000}"/>
    <cellStyle name="%_MATRIZ OGX 9" xfId="1512" xr:uid="{00000000-0005-0000-0000-00006E020000}"/>
    <cellStyle name="%_MATRIZ OGX_Ev.SANOFI" xfId="1513" xr:uid="{00000000-0005-0000-0000-00006F020000}"/>
    <cellStyle name="%_MATRIZ PLAN ODONTOLOGICO FDO DE EMP DE H P" xfId="1514" xr:uid="{00000000-0005-0000-0000-000070020000}"/>
    <cellStyle name="%_MATRIZ PLAN ODONTOLOGICO FDO DE EMP DE H P 10" xfId="1515" xr:uid="{00000000-0005-0000-0000-000071020000}"/>
    <cellStyle name="%_MATRIZ PLAN ODONTOLOGICO FDO DE EMP DE H P 11" xfId="1516" xr:uid="{00000000-0005-0000-0000-000072020000}"/>
    <cellStyle name="%_MATRIZ PLAN ODONTOLOGICO FDO DE EMP DE H P 2" xfId="1517" xr:uid="{00000000-0005-0000-0000-000073020000}"/>
    <cellStyle name="%_MATRIZ PLAN ODONTOLOGICO FDO DE EMP DE H P 3" xfId="1518" xr:uid="{00000000-0005-0000-0000-000074020000}"/>
    <cellStyle name="%_MATRIZ PLAN ODONTOLOGICO FDO DE EMP DE H P 4" xfId="1519" xr:uid="{00000000-0005-0000-0000-000075020000}"/>
    <cellStyle name="%_MATRIZ PLAN ODONTOLOGICO FDO DE EMP DE H P 5" xfId="1520" xr:uid="{00000000-0005-0000-0000-000076020000}"/>
    <cellStyle name="%_MATRIZ PLAN ODONTOLOGICO FDO DE EMP DE H P 6" xfId="1521" xr:uid="{00000000-0005-0000-0000-000077020000}"/>
    <cellStyle name="%_MATRIZ PLAN ODONTOLOGICO FDO DE EMP DE H P 7" xfId="1522" xr:uid="{00000000-0005-0000-0000-000078020000}"/>
    <cellStyle name="%_MATRIZ PLAN ODONTOLOGICO FDO DE EMP DE H P 8" xfId="1523" xr:uid="{00000000-0005-0000-0000-000079020000}"/>
    <cellStyle name="%_MATRIZ PLAN ODONTOLOGICO FDO DE EMP DE H P 9" xfId="1524" xr:uid="{00000000-0005-0000-0000-00007A020000}"/>
    <cellStyle name="%_MATRIZ PLAN ODONTOLOGICO FDO DE EMP DE H P_Ev.SANOFI" xfId="1525" xr:uid="{00000000-0005-0000-0000-00007B020000}"/>
    <cellStyle name="%_MATRIZ SANAS ODONTOLOGICO" xfId="1526" xr:uid="{00000000-0005-0000-0000-00007C020000}"/>
    <cellStyle name="%_MATRIZ SANAS ODONTOLOGICO 10" xfId="1527" xr:uid="{00000000-0005-0000-0000-00007D020000}"/>
    <cellStyle name="%_MATRIZ SANAS ODONTOLOGICO 11" xfId="1528" xr:uid="{00000000-0005-0000-0000-00007E020000}"/>
    <cellStyle name="%_MATRIZ SANAS ODONTOLOGICO 2" xfId="1529" xr:uid="{00000000-0005-0000-0000-00007F020000}"/>
    <cellStyle name="%_MATRIZ SANAS ODONTOLOGICO 3" xfId="1530" xr:uid="{00000000-0005-0000-0000-000080020000}"/>
    <cellStyle name="%_MATRIZ SANAS ODONTOLOGICO 4" xfId="1531" xr:uid="{00000000-0005-0000-0000-000081020000}"/>
    <cellStyle name="%_MATRIZ SANAS ODONTOLOGICO 5" xfId="1532" xr:uid="{00000000-0005-0000-0000-000082020000}"/>
    <cellStyle name="%_MATRIZ SANAS ODONTOLOGICO 6" xfId="1533" xr:uid="{00000000-0005-0000-0000-000083020000}"/>
    <cellStyle name="%_MATRIZ SANAS ODONTOLOGICO 7" xfId="1534" xr:uid="{00000000-0005-0000-0000-000084020000}"/>
    <cellStyle name="%_MATRIZ SANAS ODONTOLOGICO 8" xfId="1535" xr:uid="{00000000-0005-0000-0000-000085020000}"/>
    <cellStyle name="%_MATRIZ SANAS ODONTOLOGICO 9" xfId="1536" xr:uid="{00000000-0005-0000-0000-000086020000}"/>
    <cellStyle name="%_MATRIZ SANAS ODONTOLOGICO_Ev.SANOFI" xfId="1537" xr:uid="{00000000-0005-0000-0000-000087020000}"/>
    <cellStyle name="%_MATRIZ SET-ICAPFX SA" xfId="1538" xr:uid="{00000000-0005-0000-0000-000088020000}"/>
    <cellStyle name="%_MATRIZ SET-ICAPFX SA 10" xfId="1539" xr:uid="{00000000-0005-0000-0000-000089020000}"/>
    <cellStyle name="%_MATRIZ SET-ICAPFX SA 11" xfId="1540" xr:uid="{00000000-0005-0000-0000-00008A020000}"/>
    <cellStyle name="%_MATRIZ SET-ICAPFX SA 2" xfId="1541" xr:uid="{00000000-0005-0000-0000-00008B020000}"/>
    <cellStyle name="%_MATRIZ SET-ICAPFX SA 3" xfId="1542" xr:uid="{00000000-0005-0000-0000-00008C020000}"/>
    <cellStyle name="%_MATRIZ SET-ICAPFX SA 4" xfId="1543" xr:uid="{00000000-0005-0000-0000-00008D020000}"/>
    <cellStyle name="%_MATRIZ SET-ICAPFX SA 5" xfId="1544" xr:uid="{00000000-0005-0000-0000-00008E020000}"/>
    <cellStyle name="%_MATRIZ SET-ICAPFX SA 6" xfId="1545" xr:uid="{00000000-0005-0000-0000-00008F020000}"/>
    <cellStyle name="%_MATRIZ SET-ICAPFX SA 7" xfId="1546" xr:uid="{00000000-0005-0000-0000-000090020000}"/>
    <cellStyle name="%_MATRIZ SET-ICAPFX SA 8" xfId="1547" xr:uid="{00000000-0005-0000-0000-000091020000}"/>
    <cellStyle name="%_MATRIZ SET-ICAPFX SA 9" xfId="1548" xr:uid="{00000000-0005-0000-0000-000092020000}"/>
    <cellStyle name="%_MATRIZ SHIRE COLOMBIA SAS DIAMANTE" xfId="1549" xr:uid="{00000000-0005-0000-0000-000093020000}"/>
    <cellStyle name="%_MATRIZ SHIRE COLOMBIA SAS DIAMANTE 10" xfId="1550" xr:uid="{00000000-0005-0000-0000-000094020000}"/>
    <cellStyle name="%_MATRIZ SHIRE COLOMBIA SAS DIAMANTE 11" xfId="1551" xr:uid="{00000000-0005-0000-0000-000095020000}"/>
    <cellStyle name="%_MATRIZ SHIRE COLOMBIA SAS DIAMANTE 2" xfId="1552" xr:uid="{00000000-0005-0000-0000-000096020000}"/>
    <cellStyle name="%_MATRIZ SHIRE COLOMBIA SAS DIAMANTE 3" xfId="1553" xr:uid="{00000000-0005-0000-0000-000097020000}"/>
    <cellStyle name="%_MATRIZ SHIRE COLOMBIA SAS DIAMANTE 4" xfId="1554" xr:uid="{00000000-0005-0000-0000-000098020000}"/>
    <cellStyle name="%_MATRIZ SHIRE COLOMBIA SAS DIAMANTE 5" xfId="1555" xr:uid="{00000000-0005-0000-0000-000099020000}"/>
    <cellStyle name="%_MATRIZ SHIRE COLOMBIA SAS DIAMANTE 6" xfId="1556" xr:uid="{00000000-0005-0000-0000-00009A020000}"/>
    <cellStyle name="%_MATRIZ SHIRE COLOMBIA SAS DIAMANTE 7" xfId="1557" xr:uid="{00000000-0005-0000-0000-00009B020000}"/>
    <cellStyle name="%_MATRIZ SHIRE COLOMBIA SAS DIAMANTE 8" xfId="1558" xr:uid="{00000000-0005-0000-0000-00009C020000}"/>
    <cellStyle name="%_MATRIZ SHIRE COLOMBIA SAS DIAMANTE 9" xfId="1559" xr:uid="{00000000-0005-0000-0000-00009D020000}"/>
    <cellStyle name="%_MATRIZ SHIRE COLOMBIA SAS DIAMANTE_Ev.SANOFI" xfId="1560" xr:uid="{00000000-0005-0000-0000-00009E020000}"/>
    <cellStyle name="%_MATRIZ SHIRE_ZAFIRO ELITE" xfId="1561" xr:uid="{00000000-0005-0000-0000-00009F020000}"/>
    <cellStyle name="%_MATRIZ SHIRE_ZAFIRO ELITE 10" xfId="1562" xr:uid="{00000000-0005-0000-0000-0000A0020000}"/>
    <cellStyle name="%_MATRIZ SHIRE_ZAFIRO ELITE 11" xfId="1563" xr:uid="{00000000-0005-0000-0000-0000A1020000}"/>
    <cellStyle name="%_MATRIZ SHIRE_ZAFIRO ELITE 2" xfId="1564" xr:uid="{00000000-0005-0000-0000-0000A2020000}"/>
    <cellStyle name="%_MATRIZ SHIRE_ZAFIRO ELITE 3" xfId="1565" xr:uid="{00000000-0005-0000-0000-0000A3020000}"/>
    <cellStyle name="%_MATRIZ SHIRE_ZAFIRO ELITE 4" xfId="1566" xr:uid="{00000000-0005-0000-0000-0000A4020000}"/>
    <cellStyle name="%_MATRIZ SHIRE_ZAFIRO ELITE 5" xfId="1567" xr:uid="{00000000-0005-0000-0000-0000A5020000}"/>
    <cellStyle name="%_MATRIZ SHIRE_ZAFIRO ELITE 6" xfId="1568" xr:uid="{00000000-0005-0000-0000-0000A6020000}"/>
    <cellStyle name="%_MATRIZ SHIRE_ZAFIRO ELITE 7" xfId="1569" xr:uid="{00000000-0005-0000-0000-0000A7020000}"/>
    <cellStyle name="%_MATRIZ SHIRE_ZAFIRO ELITE 8" xfId="1570" xr:uid="{00000000-0005-0000-0000-0000A8020000}"/>
    <cellStyle name="%_MATRIZ SHIRE_ZAFIRO ELITE 9" xfId="1571" xr:uid="{00000000-0005-0000-0000-0000A9020000}"/>
    <cellStyle name="%_MATRIZ SHIRE_ZAFIRO ELITE_Ev.SANOFI" xfId="1572" xr:uid="{00000000-0005-0000-0000-0000AA020000}"/>
    <cellStyle name="%_MATRIZ SIVAN PROYECTOS Y MINERALES S EN C (2)" xfId="1573" xr:uid="{00000000-0005-0000-0000-0000AB020000}"/>
    <cellStyle name="%_MATRIZ SIVAN PROYECTOS Y MINERALES S EN C (2) 10" xfId="1574" xr:uid="{00000000-0005-0000-0000-0000AC020000}"/>
    <cellStyle name="%_MATRIZ SIVAN PROYECTOS Y MINERALES S EN C (2) 11" xfId="1575" xr:uid="{00000000-0005-0000-0000-0000AD020000}"/>
    <cellStyle name="%_MATRIZ SIVAN PROYECTOS Y MINERALES S EN C (2) 2" xfId="1576" xr:uid="{00000000-0005-0000-0000-0000AE020000}"/>
    <cellStyle name="%_MATRIZ SIVAN PROYECTOS Y MINERALES S EN C (2) 3" xfId="1577" xr:uid="{00000000-0005-0000-0000-0000AF020000}"/>
    <cellStyle name="%_MATRIZ SIVAN PROYECTOS Y MINERALES S EN C (2) 4" xfId="1578" xr:uid="{00000000-0005-0000-0000-0000B0020000}"/>
    <cellStyle name="%_MATRIZ SIVAN PROYECTOS Y MINERALES S EN C (2) 5" xfId="1579" xr:uid="{00000000-0005-0000-0000-0000B1020000}"/>
    <cellStyle name="%_MATRIZ SIVAN PROYECTOS Y MINERALES S EN C (2) 6" xfId="1580" xr:uid="{00000000-0005-0000-0000-0000B2020000}"/>
    <cellStyle name="%_MATRIZ SIVAN PROYECTOS Y MINERALES S EN C (2) 7" xfId="1581" xr:uid="{00000000-0005-0000-0000-0000B3020000}"/>
    <cellStyle name="%_MATRIZ SIVAN PROYECTOS Y MINERALES S EN C (2) 8" xfId="1582" xr:uid="{00000000-0005-0000-0000-0000B4020000}"/>
    <cellStyle name="%_MATRIZ SIVAN PROYECTOS Y MINERALES S EN C (2) 9" xfId="1583" xr:uid="{00000000-0005-0000-0000-0000B5020000}"/>
    <cellStyle name="%_MATRIZ SIVAN PROYECTOS Y MINERALES S EN C (2)_Ev.SANOFI" xfId="1584" xr:uid="{00000000-0005-0000-0000-0000B6020000}"/>
    <cellStyle name="%_MATRIZ Terpel Odontologico" xfId="1585" xr:uid="{00000000-0005-0000-0000-0000B7020000}"/>
    <cellStyle name="%_MATRIZ Terpel Odontologico 10" xfId="1586" xr:uid="{00000000-0005-0000-0000-0000B8020000}"/>
    <cellStyle name="%_MATRIZ Terpel Odontologico 11" xfId="1587" xr:uid="{00000000-0005-0000-0000-0000B9020000}"/>
    <cellStyle name="%_MATRIZ Terpel Odontologico 2" xfId="1588" xr:uid="{00000000-0005-0000-0000-0000BA020000}"/>
    <cellStyle name="%_MATRIZ Terpel Odontologico 3" xfId="1589" xr:uid="{00000000-0005-0000-0000-0000BB020000}"/>
    <cellStyle name="%_MATRIZ Terpel Odontologico 4" xfId="1590" xr:uid="{00000000-0005-0000-0000-0000BC020000}"/>
    <cellStyle name="%_MATRIZ Terpel Odontologico 5" xfId="1591" xr:uid="{00000000-0005-0000-0000-0000BD020000}"/>
    <cellStyle name="%_MATRIZ Terpel Odontologico 6" xfId="1592" xr:uid="{00000000-0005-0000-0000-0000BE020000}"/>
    <cellStyle name="%_MATRIZ Terpel Odontologico 7" xfId="1593" xr:uid="{00000000-0005-0000-0000-0000BF020000}"/>
    <cellStyle name="%_MATRIZ Terpel Odontologico 8" xfId="1594" xr:uid="{00000000-0005-0000-0000-0000C0020000}"/>
    <cellStyle name="%_MATRIZ Terpel Odontologico 9" xfId="1595" xr:uid="{00000000-0005-0000-0000-0000C1020000}"/>
    <cellStyle name="%_MATRIZ Terpel Odontologico_Ev.SANOFI" xfId="1596" xr:uid="{00000000-0005-0000-0000-0000C2020000}"/>
    <cellStyle name="%_MATRIZ TRANSPORTADORA COMERCIAL COLOMBIA TCC S A " xfId="1597" xr:uid="{00000000-0005-0000-0000-0000C3020000}"/>
    <cellStyle name="%_MATRIZ TRANSPORTADORA COMERCIAL COLOMBIA TCC S A  10" xfId="1598" xr:uid="{00000000-0005-0000-0000-0000C4020000}"/>
    <cellStyle name="%_MATRIZ TRANSPORTADORA COMERCIAL COLOMBIA TCC S A  11" xfId="1599" xr:uid="{00000000-0005-0000-0000-0000C5020000}"/>
    <cellStyle name="%_MATRIZ TRANSPORTADORA COMERCIAL COLOMBIA TCC S A  2" xfId="1600" xr:uid="{00000000-0005-0000-0000-0000C6020000}"/>
    <cellStyle name="%_MATRIZ TRANSPORTADORA COMERCIAL COLOMBIA TCC S A  3" xfId="1601" xr:uid="{00000000-0005-0000-0000-0000C7020000}"/>
    <cellStyle name="%_MATRIZ TRANSPORTADORA COMERCIAL COLOMBIA TCC S A  4" xfId="1602" xr:uid="{00000000-0005-0000-0000-0000C8020000}"/>
    <cellStyle name="%_MATRIZ TRANSPORTADORA COMERCIAL COLOMBIA TCC S A  5" xfId="1603" xr:uid="{00000000-0005-0000-0000-0000C9020000}"/>
    <cellStyle name="%_MATRIZ TRANSPORTADORA COMERCIAL COLOMBIA TCC S A  6" xfId="1604" xr:uid="{00000000-0005-0000-0000-0000CA020000}"/>
    <cellStyle name="%_MATRIZ TRANSPORTADORA COMERCIAL COLOMBIA TCC S A  7" xfId="1605" xr:uid="{00000000-0005-0000-0000-0000CB020000}"/>
    <cellStyle name="%_MATRIZ TRANSPORTADORA COMERCIAL COLOMBIA TCC S A  8" xfId="1606" xr:uid="{00000000-0005-0000-0000-0000CC020000}"/>
    <cellStyle name="%_MATRIZ TRANSPORTADORA COMERCIAL COLOMBIA TCC S A  9" xfId="1607" xr:uid="{00000000-0005-0000-0000-0000CD020000}"/>
    <cellStyle name="%_MATRIZ TRANSPORTADORA COMERCIAL COLOMBIA TCC S A _Ev.SANOFI" xfId="1608" xr:uid="{00000000-0005-0000-0000-0000CE020000}"/>
    <cellStyle name="%_MATRIZ TRAYECTORIA OIL  GAS SUCURSAL COLOMBIA" xfId="1609" xr:uid="{00000000-0005-0000-0000-0000CF020000}"/>
    <cellStyle name="%_MATRIZ TRAYECTORIA OIL  GAS SUCURSAL COLOMBIA 10" xfId="1610" xr:uid="{00000000-0005-0000-0000-0000D0020000}"/>
    <cellStyle name="%_MATRIZ TRAYECTORIA OIL  GAS SUCURSAL COLOMBIA 11" xfId="1611" xr:uid="{00000000-0005-0000-0000-0000D1020000}"/>
    <cellStyle name="%_MATRIZ TRAYECTORIA OIL  GAS SUCURSAL COLOMBIA 2" xfId="1612" xr:uid="{00000000-0005-0000-0000-0000D2020000}"/>
    <cellStyle name="%_MATRIZ TRAYECTORIA OIL  GAS SUCURSAL COLOMBIA 3" xfId="1613" xr:uid="{00000000-0005-0000-0000-0000D3020000}"/>
    <cellStyle name="%_MATRIZ TRAYECTORIA OIL  GAS SUCURSAL COLOMBIA 4" xfId="1614" xr:uid="{00000000-0005-0000-0000-0000D4020000}"/>
    <cellStyle name="%_MATRIZ TRAYECTORIA OIL  GAS SUCURSAL COLOMBIA 5" xfId="1615" xr:uid="{00000000-0005-0000-0000-0000D5020000}"/>
    <cellStyle name="%_MATRIZ TRAYECTORIA OIL  GAS SUCURSAL COLOMBIA 6" xfId="1616" xr:uid="{00000000-0005-0000-0000-0000D6020000}"/>
    <cellStyle name="%_MATRIZ TRAYECTORIA OIL  GAS SUCURSAL COLOMBIA 7" xfId="1617" xr:uid="{00000000-0005-0000-0000-0000D7020000}"/>
    <cellStyle name="%_MATRIZ TRAYECTORIA OIL  GAS SUCURSAL COLOMBIA 8" xfId="1618" xr:uid="{00000000-0005-0000-0000-0000D8020000}"/>
    <cellStyle name="%_MATRIZ TRAYECTORIA OIL  GAS SUCURSAL COLOMBIA 9" xfId="1619" xr:uid="{00000000-0005-0000-0000-0000D9020000}"/>
    <cellStyle name="%_MATRIZ TRAYECTORIA OIL  GAS SUCURSAL COLOMBIA_Ev.SANOFI" xfId="1620" xr:uid="{00000000-0005-0000-0000-0000DA020000}"/>
    <cellStyle name="%_MATRIZ TUKISH PETROLEUM INTERNATIONAL" xfId="1621" xr:uid="{00000000-0005-0000-0000-0000DB020000}"/>
    <cellStyle name="%_MATRIZ TUKISH PETROLEUM INTERNATIONAL 10" xfId="1622" xr:uid="{00000000-0005-0000-0000-0000DC020000}"/>
    <cellStyle name="%_MATRIZ TUKISH PETROLEUM INTERNATIONAL 11" xfId="1623" xr:uid="{00000000-0005-0000-0000-0000DD020000}"/>
    <cellStyle name="%_MATRIZ TUKISH PETROLEUM INTERNATIONAL 2" xfId="1624" xr:uid="{00000000-0005-0000-0000-0000DE020000}"/>
    <cellStyle name="%_MATRIZ TUKISH PETROLEUM INTERNATIONAL 3" xfId="1625" xr:uid="{00000000-0005-0000-0000-0000DF020000}"/>
    <cellStyle name="%_MATRIZ TUKISH PETROLEUM INTERNATIONAL 4" xfId="1626" xr:uid="{00000000-0005-0000-0000-0000E0020000}"/>
    <cellStyle name="%_MATRIZ TUKISH PETROLEUM INTERNATIONAL 5" xfId="1627" xr:uid="{00000000-0005-0000-0000-0000E1020000}"/>
    <cellStyle name="%_MATRIZ TUKISH PETROLEUM INTERNATIONAL 6" xfId="1628" xr:uid="{00000000-0005-0000-0000-0000E2020000}"/>
    <cellStyle name="%_MATRIZ TUKISH PETROLEUM INTERNATIONAL 7" xfId="1629" xr:uid="{00000000-0005-0000-0000-0000E3020000}"/>
    <cellStyle name="%_MATRIZ TUKISH PETROLEUM INTERNATIONAL 8" xfId="1630" xr:uid="{00000000-0005-0000-0000-0000E4020000}"/>
    <cellStyle name="%_MATRIZ TUKISH PETROLEUM INTERNATIONAL 9" xfId="1631" xr:uid="{00000000-0005-0000-0000-0000E5020000}"/>
    <cellStyle name="%_MATRIZ TUKISH PETROLEUM INTERNATIONAL_Ev.SANOFI" xfId="1632" xr:uid="{00000000-0005-0000-0000-0000E6020000}"/>
    <cellStyle name="%_MATRIZ U AUTONOMA DEL CARIBE" xfId="1633" xr:uid="{00000000-0005-0000-0000-0000E7020000}"/>
    <cellStyle name="%_MATRIZ U AUTONOMA DEL CARIBE 10" xfId="1634" xr:uid="{00000000-0005-0000-0000-0000E8020000}"/>
    <cellStyle name="%_MATRIZ U AUTONOMA DEL CARIBE 11" xfId="1635" xr:uid="{00000000-0005-0000-0000-0000E9020000}"/>
    <cellStyle name="%_MATRIZ U AUTONOMA DEL CARIBE 2" xfId="1636" xr:uid="{00000000-0005-0000-0000-0000EA020000}"/>
    <cellStyle name="%_MATRIZ U AUTONOMA DEL CARIBE 3" xfId="1637" xr:uid="{00000000-0005-0000-0000-0000EB020000}"/>
    <cellStyle name="%_MATRIZ U AUTONOMA DEL CARIBE 4" xfId="1638" xr:uid="{00000000-0005-0000-0000-0000EC020000}"/>
    <cellStyle name="%_MATRIZ U AUTONOMA DEL CARIBE 5" xfId="1639" xr:uid="{00000000-0005-0000-0000-0000ED020000}"/>
    <cellStyle name="%_MATRIZ U AUTONOMA DEL CARIBE 6" xfId="1640" xr:uid="{00000000-0005-0000-0000-0000EE020000}"/>
    <cellStyle name="%_MATRIZ U AUTONOMA DEL CARIBE 7" xfId="1641" xr:uid="{00000000-0005-0000-0000-0000EF020000}"/>
    <cellStyle name="%_MATRIZ U AUTONOMA DEL CARIBE 8" xfId="1642" xr:uid="{00000000-0005-0000-0000-0000F0020000}"/>
    <cellStyle name="%_MATRIZ U AUTONOMA DEL CARIBE 9" xfId="1643" xr:uid="{00000000-0005-0000-0000-0000F1020000}"/>
    <cellStyle name="%_MATRIZ U AUTONOMA DEL CARIBE_Ev.SANOFI" xfId="1644" xr:uid="{00000000-0005-0000-0000-0000F2020000}"/>
    <cellStyle name="%_NUEVAS" xfId="1645" xr:uid="{00000000-0005-0000-0000-0000F3020000}"/>
    <cellStyle name="%_Reaseguros  (esf)" xfId="1646" xr:uid="{00000000-0005-0000-0000-0000F4020000}"/>
    <cellStyle name="%_Reaseguros  (esf)_Contratos" xfId="1647" xr:uid="{00000000-0005-0000-0000-0000F5020000}"/>
    <cellStyle name="%_Reaseguros  (esf)_Costo POS-CTC-TUTELAS DIC 11" xfId="1648" xr:uid="{00000000-0005-0000-0000-0000F6020000}"/>
    <cellStyle name="%_Reaseguros  (esf)_Ev.SANOFI" xfId="1649" xr:uid="{00000000-0005-0000-0000-0000F7020000}"/>
    <cellStyle name="%_Reaseguros  (esf)_Hoja4" xfId="1650" xr:uid="{00000000-0005-0000-0000-0000F8020000}"/>
    <cellStyle name="%_Reaseguros  (esf)_Ing PMP" xfId="1651" xr:uid="{00000000-0005-0000-0000-0000F9020000}"/>
    <cellStyle name="%_Reaseguros  (esf)_INGR PMP X CTO ENE 05 Ene 11" xfId="1652" xr:uid="{00000000-0005-0000-0000-0000FA020000}"/>
    <cellStyle name="%_Reaseguros  (esf)_Usu. Mes a Mes" xfId="1653" xr:uid="{00000000-0005-0000-0000-0000FB020000}"/>
    <cellStyle name="%_Reembolsos" xfId="1654" xr:uid="{00000000-0005-0000-0000-0000FC020000}"/>
    <cellStyle name="%_Reembolsos x Cont " xfId="1655" xr:uid="{00000000-0005-0000-0000-0000FD020000}"/>
    <cellStyle name="%_Req . Aseg ALFA" xfId="4987" xr:uid="{00000000-0005-0000-0000-0000FE020000}"/>
    <cellStyle name="%_Sinies Mes a Mes CIA JESUS" xfId="1656" xr:uid="{00000000-0005-0000-0000-0000FF020000}"/>
    <cellStyle name="%_SINIEST MES A MES " xfId="1657" xr:uid="{00000000-0005-0000-0000-000000030000}"/>
    <cellStyle name="%_SINIEST MES A MES _1" xfId="1658" xr:uid="{00000000-0005-0000-0000-000001030000}"/>
    <cellStyle name="%_Slip de coberturas Sanofi 2013 ( V2)" xfId="1659" xr:uid="{00000000-0005-0000-0000-000002030000}"/>
    <cellStyle name="%_SLIP DE RENOVACION 2013 (3)" xfId="1660" xr:uid="{00000000-0005-0000-0000-000003030000}"/>
    <cellStyle name="%_Tarifa Alimentos Polar (070911) (3)" xfId="1661" xr:uid="{00000000-0005-0000-0000-000004030000}"/>
    <cellStyle name="%_Tarifa Alimentos Polar (070911) (3) 10" xfId="1662" xr:uid="{00000000-0005-0000-0000-000005030000}"/>
    <cellStyle name="%_Tarifa Alimentos Polar (070911) (3) 11" xfId="1663" xr:uid="{00000000-0005-0000-0000-000006030000}"/>
    <cellStyle name="%_Tarifa Alimentos Polar (070911) (3) 2" xfId="1664" xr:uid="{00000000-0005-0000-0000-000007030000}"/>
    <cellStyle name="%_Tarifa Alimentos Polar (070911) (3) 3" xfId="1665" xr:uid="{00000000-0005-0000-0000-000008030000}"/>
    <cellStyle name="%_Tarifa Alimentos Polar (070911) (3) 4" xfId="1666" xr:uid="{00000000-0005-0000-0000-000009030000}"/>
    <cellStyle name="%_Tarifa Alimentos Polar (070911) (3) 5" xfId="1667" xr:uid="{00000000-0005-0000-0000-00000A030000}"/>
    <cellStyle name="%_Tarifa Alimentos Polar (070911) (3) 6" xfId="1668" xr:uid="{00000000-0005-0000-0000-00000B030000}"/>
    <cellStyle name="%_Tarifa Alimentos Polar (070911) (3) 7" xfId="1669" xr:uid="{00000000-0005-0000-0000-00000C030000}"/>
    <cellStyle name="%_Tarifa Alimentos Polar (070911) (3) 8" xfId="1670" xr:uid="{00000000-0005-0000-0000-00000D030000}"/>
    <cellStyle name="%_Tarifa Alimentos Polar (070911) (3) 9" xfId="1671" xr:uid="{00000000-0005-0000-0000-00000E030000}"/>
    <cellStyle name="%_Tarifa BAXTER (070911) (7)" xfId="1672" xr:uid="{00000000-0005-0000-0000-00000F030000}"/>
    <cellStyle name="%_Tarifa BAXTER (070911) (7) 10" xfId="1673" xr:uid="{00000000-0005-0000-0000-000010030000}"/>
    <cellStyle name="%_Tarifa BAXTER (070911) (7) 11" xfId="1674" xr:uid="{00000000-0005-0000-0000-000011030000}"/>
    <cellStyle name="%_Tarifa BAXTER (070911) (7) 2" xfId="1675" xr:uid="{00000000-0005-0000-0000-000012030000}"/>
    <cellStyle name="%_Tarifa BAXTER (070911) (7) 3" xfId="1676" xr:uid="{00000000-0005-0000-0000-000013030000}"/>
    <cellStyle name="%_Tarifa BAXTER (070911) (7) 4" xfId="1677" xr:uid="{00000000-0005-0000-0000-000014030000}"/>
    <cellStyle name="%_Tarifa BAXTER (070911) (7) 5" xfId="1678" xr:uid="{00000000-0005-0000-0000-000015030000}"/>
    <cellStyle name="%_Tarifa BAXTER (070911) (7) 6" xfId="1679" xr:uid="{00000000-0005-0000-0000-000016030000}"/>
    <cellStyle name="%_Tarifa BAXTER (070911) (7) 7" xfId="1680" xr:uid="{00000000-0005-0000-0000-000017030000}"/>
    <cellStyle name="%_Tarifa BAXTER (070911) (7) 8" xfId="1681" xr:uid="{00000000-0005-0000-0000-000018030000}"/>
    <cellStyle name="%_Tarifa BAXTER (070911) (7) 9" xfId="1682" xr:uid="{00000000-0005-0000-0000-000019030000}"/>
    <cellStyle name="%_tarifa definitiva Astrazeneca" xfId="1683" xr:uid="{00000000-0005-0000-0000-00001A030000}"/>
    <cellStyle name="%_TARIFA DEFINITIVA LOREAL" xfId="1684" xr:uid="{00000000-0005-0000-0000-00001B030000}"/>
    <cellStyle name="%_tarifa definitiva Novartis 2013" xfId="1685" xr:uid="{00000000-0005-0000-0000-00001C030000}"/>
    <cellStyle name="%_tarifa definitiva Novartis 2013 10" xfId="1686" xr:uid="{00000000-0005-0000-0000-00001D030000}"/>
    <cellStyle name="%_tarifa definitiva Novartis 2013 11" xfId="1687" xr:uid="{00000000-0005-0000-0000-00001E030000}"/>
    <cellStyle name="%_tarifa definitiva Novartis 2013 2" xfId="1688" xr:uid="{00000000-0005-0000-0000-00001F030000}"/>
    <cellStyle name="%_tarifa definitiva Novartis 2013 3" xfId="1689" xr:uid="{00000000-0005-0000-0000-000020030000}"/>
    <cellStyle name="%_tarifa definitiva Novartis 2013 4" xfId="1690" xr:uid="{00000000-0005-0000-0000-000021030000}"/>
    <cellStyle name="%_tarifa definitiva Novartis 2013 5" xfId="1691" xr:uid="{00000000-0005-0000-0000-000022030000}"/>
    <cellStyle name="%_tarifa definitiva Novartis 2013 6" xfId="1692" xr:uid="{00000000-0005-0000-0000-000023030000}"/>
    <cellStyle name="%_tarifa definitiva Novartis 2013 7" xfId="1693" xr:uid="{00000000-0005-0000-0000-000024030000}"/>
    <cellStyle name="%_tarifa definitiva Novartis 2013 8" xfId="1694" xr:uid="{00000000-0005-0000-0000-000025030000}"/>
    <cellStyle name="%_tarifa definitiva Novartis 2013 9" xfId="1695" xr:uid="{00000000-0005-0000-0000-000026030000}"/>
    <cellStyle name="%_Tarifa defintiva Vetra 2013" xfId="1696" xr:uid="{00000000-0005-0000-0000-000027030000}"/>
    <cellStyle name="%_Tarifa defintiva Vetra 2013 10" xfId="1697" xr:uid="{00000000-0005-0000-0000-000028030000}"/>
    <cellStyle name="%_Tarifa defintiva Vetra 2013 11" xfId="1698" xr:uid="{00000000-0005-0000-0000-000029030000}"/>
    <cellStyle name="%_Tarifa defintiva Vetra 2013 2" xfId="1699" xr:uid="{00000000-0005-0000-0000-00002A030000}"/>
    <cellStyle name="%_Tarifa defintiva Vetra 2013 3" xfId="1700" xr:uid="{00000000-0005-0000-0000-00002B030000}"/>
    <cellStyle name="%_Tarifa defintiva Vetra 2013 4" xfId="1701" xr:uid="{00000000-0005-0000-0000-00002C030000}"/>
    <cellStyle name="%_Tarifa defintiva Vetra 2013 5" xfId="1702" xr:uid="{00000000-0005-0000-0000-00002D030000}"/>
    <cellStyle name="%_Tarifa defintiva Vetra 2013 6" xfId="1703" xr:uid="{00000000-0005-0000-0000-00002E030000}"/>
    <cellStyle name="%_Tarifa defintiva Vetra 2013 7" xfId="1704" xr:uid="{00000000-0005-0000-0000-00002F030000}"/>
    <cellStyle name="%_Tarifa defintiva Vetra 2013 8" xfId="1705" xr:uid="{00000000-0005-0000-0000-000030030000}"/>
    <cellStyle name="%_Tarifa defintiva Vetra 2013 9" xfId="1706" xr:uid="{00000000-0005-0000-0000-000031030000}"/>
    <cellStyle name="%_tarifa Frosst (8)" xfId="1707" xr:uid="{00000000-0005-0000-0000-000032030000}"/>
    <cellStyle name="%_TARIFAS" xfId="1708" xr:uid="{00000000-0005-0000-0000-000033030000}"/>
    <cellStyle name="%_TARIFAS 10" xfId="1709" xr:uid="{00000000-0005-0000-0000-000034030000}"/>
    <cellStyle name="%_TARIFAS 11" xfId="1710" xr:uid="{00000000-0005-0000-0000-000035030000}"/>
    <cellStyle name="%_TARIFAS 2" xfId="1711" xr:uid="{00000000-0005-0000-0000-000036030000}"/>
    <cellStyle name="%_Tarifas 2012" xfId="1712" xr:uid="{00000000-0005-0000-0000-000037030000}"/>
    <cellStyle name="%_TARIFAS 3" xfId="1713" xr:uid="{00000000-0005-0000-0000-000038030000}"/>
    <cellStyle name="%_TARIFAS 4" xfId="1714" xr:uid="{00000000-0005-0000-0000-000039030000}"/>
    <cellStyle name="%_TARIFAS 5" xfId="1715" xr:uid="{00000000-0005-0000-0000-00003A030000}"/>
    <cellStyle name="%_TARIFAS 6" xfId="1716" xr:uid="{00000000-0005-0000-0000-00003B030000}"/>
    <cellStyle name="%_TARIFAS 7" xfId="1717" xr:uid="{00000000-0005-0000-0000-00003C030000}"/>
    <cellStyle name="%_TARIFAS 8" xfId="1718" xr:uid="{00000000-0005-0000-0000-00003D030000}"/>
    <cellStyle name="%_TARIFAS 9" xfId="1719" xr:uid="{00000000-0005-0000-0000-00003E030000}"/>
    <cellStyle name="%_Tarifas Cavipetrol 160511" xfId="1720" xr:uid="{00000000-0005-0000-0000-00003F030000}"/>
    <cellStyle name="%_tarifas definitivas Syngenta  2012" xfId="1721" xr:uid="{00000000-0005-0000-0000-000040030000}"/>
    <cellStyle name="%_tarifas enero 2012" xfId="1722" xr:uid="{00000000-0005-0000-0000-000041030000}"/>
    <cellStyle name="%_Tarifas Enero mas de 50 usu_2012(tec)" xfId="1723" xr:uid="{00000000-0005-0000-0000-000042030000}"/>
    <cellStyle name="%_Tarifas Humana 2 Enero - Diciembre 2012" xfId="1724" xr:uid="{00000000-0005-0000-0000-000043030000}"/>
    <cellStyle name="%_Tarifas Humana 2 Enero - Diciembre 2012 10" xfId="1725" xr:uid="{00000000-0005-0000-0000-000044030000}"/>
    <cellStyle name="%_Tarifas Humana 2 Enero - Diciembre 2012 11" xfId="1726" xr:uid="{00000000-0005-0000-0000-000045030000}"/>
    <cellStyle name="%_Tarifas Humana 2 Enero - Diciembre 2012 2" xfId="1727" xr:uid="{00000000-0005-0000-0000-000046030000}"/>
    <cellStyle name="%_Tarifas Humana 2 Enero - Diciembre 2012 3" xfId="1728" xr:uid="{00000000-0005-0000-0000-000047030000}"/>
    <cellStyle name="%_Tarifas Humana 2 Enero - Diciembre 2012 4" xfId="1729" xr:uid="{00000000-0005-0000-0000-000048030000}"/>
    <cellStyle name="%_Tarifas Humana 2 Enero - Diciembre 2012 5" xfId="1730" xr:uid="{00000000-0005-0000-0000-000049030000}"/>
    <cellStyle name="%_Tarifas Humana 2 Enero - Diciembre 2012 6" xfId="1731" xr:uid="{00000000-0005-0000-0000-00004A030000}"/>
    <cellStyle name="%_Tarifas Humana 2 Enero - Diciembre 2012 7" xfId="1732" xr:uid="{00000000-0005-0000-0000-00004B030000}"/>
    <cellStyle name="%_Tarifas Humana 2 Enero - Diciembre 2012 8" xfId="1733" xr:uid="{00000000-0005-0000-0000-00004C030000}"/>
    <cellStyle name="%_Tarifas Humana 2 Enero - Diciembre 2012 9" xfId="1734" xr:uid="{00000000-0005-0000-0000-00004D030000}"/>
    <cellStyle name="%_TARIFAS HUMANA ENERO - DICIEMBRE 2012" xfId="1735" xr:uid="{00000000-0005-0000-0000-00004E030000}"/>
    <cellStyle name="%_TARIFAS HUMANA ENERO - DICIEMBRE 2012 10" xfId="1736" xr:uid="{00000000-0005-0000-0000-00004F030000}"/>
    <cellStyle name="%_TARIFAS HUMANA ENERO - DICIEMBRE 2012 11" xfId="1737" xr:uid="{00000000-0005-0000-0000-000050030000}"/>
    <cellStyle name="%_TARIFAS HUMANA ENERO - DICIEMBRE 2012 2" xfId="1738" xr:uid="{00000000-0005-0000-0000-000051030000}"/>
    <cellStyle name="%_TARIFAS HUMANA ENERO - DICIEMBRE 2012 3" xfId="1739" xr:uid="{00000000-0005-0000-0000-000052030000}"/>
    <cellStyle name="%_TARIFAS HUMANA ENERO - DICIEMBRE 2012 4" xfId="1740" xr:uid="{00000000-0005-0000-0000-000053030000}"/>
    <cellStyle name="%_TARIFAS HUMANA ENERO - DICIEMBRE 2012 5" xfId="1741" xr:uid="{00000000-0005-0000-0000-000054030000}"/>
    <cellStyle name="%_TARIFAS HUMANA ENERO - DICIEMBRE 2012 6" xfId="1742" xr:uid="{00000000-0005-0000-0000-000055030000}"/>
    <cellStyle name="%_TARIFAS HUMANA ENERO - DICIEMBRE 2012 7" xfId="1743" xr:uid="{00000000-0005-0000-0000-000056030000}"/>
    <cellStyle name="%_TARIFAS HUMANA ENERO - DICIEMBRE 2012 8" xfId="1744" xr:uid="{00000000-0005-0000-0000-000057030000}"/>
    <cellStyle name="%_TARIFAS HUMANA ENERO - DICIEMBRE 2012 9" xfId="1745" xr:uid="{00000000-0005-0000-0000-000058030000}"/>
    <cellStyle name="%_TARIFAS HUMANA ENERO - DICIEMBRE 2012_Slip ABBOTT S A " xfId="1746" xr:uid="{00000000-0005-0000-0000-000059030000}"/>
    <cellStyle name="%_TARIFAS HUMANA ENERO - DICIEMBRE 2012_Slip Inversiones del Nordeste (2)" xfId="1747" xr:uid="{00000000-0005-0000-0000-00005A030000}"/>
    <cellStyle name="%_Tarifas Humana Enero - Diciembre 2013" xfId="1748" xr:uid="{00000000-0005-0000-0000-00005B030000}"/>
    <cellStyle name="%_Tarifas Humana Enero - Diciembre 2013 10" xfId="1749" xr:uid="{00000000-0005-0000-0000-00005C030000}"/>
    <cellStyle name="%_Tarifas Humana Enero - Diciembre 2013 11" xfId="1750" xr:uid="{00000000-0005-0000-0000-00005D030000}"/>
    <cellStyle name="%_Tarifas Humana Enero - Diciembre 2013 2" xfId="1751" xr:uid="{00000000-0005-0000-0000-00005E030000}"/>
    <cellStyle name="%_Tarifas Humana Enero - Diciembre 2013 3" xfId="1752" xr:uid="{00000000-0005-0000-0000-00005F030000}"/>
    <cellStyle name="%_Tarifas Humana Enero - Diciembre 2013 4" xfId="1753" xr:uid="{00000000-0005-0000-0000-000060030000}"/>
    <cellStyle name="%_Tarifas Humana Enero - Diciembre 2013 5" xfId="1754" xr:uid="{00000000-0005-0000-0000-000061030000}"/>
    <cellStyle name="%_Tarifas Humana Enero - Diciembre 2013 6" xfId="1755" xr:uid="{00000000-0005-0000-0000-000062030000}"/>
    <cellStyle name="%_Tarifas Humana Enero - Diciembre 2013 7" xfId="1756" xr:uid="{00000000-0005-0000-0000-000063030000}"/>
    <cellStyle name="%_Tarifas Humana Enero - Diciembre 2013 8" xfId="1757" xr:uid="{00000000-0005-0000-0000-000064030000}"/>
    <cellStyle name="%_Tarifas Humana Enero - Diciembre 2013 9" xfId="1758" xr:uid="{00000000-0005-0000-0000-000065030000}"/>
    <cellStyle name="%_Tarifas Unisys enero" xfId="1759" xr:uid="{00000000-0005-0000-0000-000066030000}"/>
    <cellStyle name="%_UPD'S" xfId="1760" xr:uid="{00000000-0005-0000-0000-000067030000}"/>
    <cellStyle name="%_Usu. Mes a Mes" xfId="1761" xr:uid="{00000000-0005-0000-0000-000068030000}"/>
    <cellStyle name="%_Usu. Mes a Mes_Costo POS-CTC-TUTELAS DIC 11" xfId="1762" xr:uid="{00000000-0005-0000-0000-000069030000}"/>
    <cellStyle name="%_Usu. Mes a Mes_Ev.SANOFI" xfId="1763" xr:uid="{00000000-0005-0000-0000-00006A030000}"/>
    <cellStyle name="%_Xerox Definitivas" xfId="1764" xr:uid="{00000000-0005-0000-0000-00006B030000}"/>
    <cellStyle name="%_Xerox Definitivas_Slip ABBOTT S A " xfId="1765" xr:uid="{00000000-0005-0000-0000-00006C030000}"/>
    <cellStyle name="%_Xerox Definitivas_Slip Inversiones del Nordeste (2)" xfId="1766" xr:uid="{00000000-0005-0000-0000-00006D030000}"/>
    <cellStyle name="_041110.sos.presentacion automoviles cliente.0405.castanedale" xfId="22" xr:uid="{00000000-0005-0000-0000-00000A000000}"/>
    <cellStyle name="_041110.sos.resumen de seguros automoviles para las compañias.0304.castanedale" xfId="23" xr:uid="{00000000-0005-0000-0000-00000B000000}"/>
    <cellStyle name="_041118.bms.presentacion cliente.0405.castanedale" xfId="24" xr:uid="{00000000-0005-0000-0000-00000C000000}"/>
    <cellStyle name="_050310.sos.actualizado.castenedale" xfId="25" xr:uid="{00000000-0005-0000-0000-00000D000000}"/>
    <cellStyle name="_050505.Proquinal.Base de datos.delgadilloa" xfId="26" xr:uid="{00000000-0005-0000-0000-00000E000000}"/>
    <cellStyle name="_050505.Proquinal.Base de datos.delgadilloa 10" xfId="1767" xr:uid="{00000000-0005-0000-0000-00006F030000}"/>
    <cellStyle name="_050505.Proquinal.Base de datos.delgadilloa 11" xfId="1768" xr:uid="{00000000-0005-0000-0000-000070030000}"/>
    <cellStyle name="_050505.Proquinal.Base de datos.delgadilloa 2" xfId="1769" xr:uid="{00000000-0005-0000-0000-000071030000}"/>
    <cellStyle name="_050505.Proquinal.Base de datos.delgadilloa 3" xfId="1770" xr:uid="{00000000-0005-0000-0000-000072030000}"/>
    <cellStyle name="_050505.Proquinal.Base de datos.delgadilloa 4" xfId="1771" xr:uid="{00000000-0005-0000-0000-000073030000}"/>
    <cellStyle name="_050505.Proquinal.Base de datos.delgadilloa 5" xfId="1772" xr:uid="{00000000-0005-0000-0000-000074030000}"/>
    <cellStyle name="_050505.Proquinal.Base de datos.delgadilloa 6" xfId="1773" xr:uid="{00000000-0005-0000-0000-000075030000}"/>
    <cellStyle name="_050505.Proquinal.Base de datos.delgadilloa 7" xfId="1774" xr:uid="{00000000-0005-0000-0000-000076030000}"/>
    <cellStyle name="_050505.Proquinal.Base de datos.delgadilloa 8" xfId="1775" xr:uid="{00000000-0005-0000-0000-000077030000}"/>
    <cellStyle name="_050505.Proquinal.Base de datos.delgadilloa 9" xfId="1776" xr:uid="{00000000-0005-0000-0000-000078030000}"/>
    <cellStyle name="_050505.Proquinal.Base de datos.delgadilloa_3. Slips Vida DEFINITIVOS" xfId="27" xr:uid="{00000000-0005-0000-0000-00000F000000}"/>
    <cellStyle name="_051231_sos_Renovacion_0506_castanedale" xfId="28" xr:uid="{00000000-0005-0000-0000-000010000000}"/>
    <cellStyle name="_060530_Epsa y Cetsa_Poliza_0607_castanedale" xfId="29" xr:uid="{00000000-0005-0000-0000-000011000000}"/>
    <cellStyle name="_060804 Prodesal Comparativo Cotizacion Poliza de Autos osorioea V2" xfId="30" xr:uid="{00000000-0005-0000-0000-000012000000}"/>
    <cellStyle name="_060901.Colombina. Slip Cotizacion Poliza de Autos osorioea" xfId="31" xr:uid="{00000000-0005-0000-0000-000013000000}"/>
    <cellStyle name="_061006_AMALFI_Amparo Provisional_castanedale_06-07 ARREGLADO" xfId="32" xr:uid="{00000000-0005-0000-0000-000014000000}"/>
    <cellStyle name="_061214_Amalfi_Facturacion" xfId="33" xr:uid="{00000000-0005-0000-0000-000015000000}"/>
    <cellStyle name="_061228_Listado Final de FEBMS" xfId="34" xr:uid="{00000000-0005-0000-0000-000016000000}"/>
    <cellStyle name="_070724_Presentacion al cliente_0708_castanedale" xfId="35" xr:uid="{00000000-0005-0000-0000-000017000000}"/>
    <cellStyle name="_070731_Manuelitacoop_Informacion para la compañias_castanedale" xfId="36" xr:uid="{00000000-0005-0000-0000-000018000000}"/>
    <cellStyle name="_080325_Schering Plough_Tarifa Prepago_Colmedica" xfId="37" xr:uid="{00000000-0005-0000-0000-000019000000}"/>
    <cellStyle name="_080325_Schering Plough_Tarifa Prepago_Colmedica_Ev.MANSAROVAR(apa)" xfId="1777" xr:uid="{00000000-0005-0000-0000-00007A030000}"/>
    <cellStyle name="_080325_Schering Plough_Tarifa Prepago_Colmedica_retarifacion 2013 parte II (4)" xfId="1778" xr:uid="{00000000-0005-0000-0000-00007B030000}"/>
    <cellStyle name="_080325_Schering Plough_Tarifa Prepago_Colmedica_retarifacion 2013 parte II (4) 10" xfId="1779" xr:uid="{00000000-0005-0000-0000-00007C030000}"/>
    <cellStyle name="_080325_Schering Plough_Tarifa Prepago_Colmedica_retarifacion 2013 parte II (4) 11" xfId="1780" xr:uid="{00000000-0005-0000-0000-00007D030000}"/>
    <cellStyle name="_080325_Schering Plough_Tarifa Prepago_Colmedica_retarifacion 2013 parte II (4) 2" xfId="1781" xr:uid="{00000000-0005-0000-0000-00007E030000}"/>
    <cellStyle name="_080325_Schering Plough_Tarifa Prepago_Colmedica_retarifacion 2013 parte II (4) 3" xfId="1782" xr:uid="{00000000-0005-0000-0000-00007F030000}"/>
    <cellStyle name="_080325_Schering Plough_Tarifa Prepago_Colmedica_retarifacion 2013 parte II (4) 4" xfId="1783" xr:uid="{00000000-0005-0000-0000-000080030000}"/>
    <cellStyle name="_080325_Schering Plough_Tarifa Prepago_Colmedica_retarifacion 2013 parte II (4) 5" xfId="1784" xr:uid="{00000000-0005-0000-0000-000081030000}"/>
    <cellStyle name="_080325_Schering Plough_Tarifa Prepago_Colmedica_retarifacion 2013 parte II (4) 6" xfId="1785" xr:uid="{00000000-0005-0000-0000-000082030000}"/>
    <cellStyle name="_080325_Schering Plough_Tarifa Prepago_Colmedica_retarifacion 2013 parte II (4) 7" xfId="1786" xr:uid="{00000000-0005-0000-0000-000083030000}"/>
    <cellStyle name="_080325_Schering Plough_Tarifa Prepago_Colmedica_retarifacion 2013 parte II (4) 8" xfId="1787" xr:uid="{00000000-0005-0000-0000-000084030000}"/>
    <cellStyle name="_080325_Schering Plough_Tarifa Prepago_Colmedica_retarifacion 2013 parte II (4) 9" xfId="1788" xr:uid="{00000000-0005-0000-0000-000085030000}"/>
    <cellStyle name="_080325_Schering Plough_Tarifa Prepago_Colmedica_Retarifaciones 2013 (mgb 1)" xfId="1789" xr:uid="{00000000-0005-0000-0000-000086030000}"/>
    <cellStyle name="_080325_Schering Plough_Tarifa Prepago_Colmedica_Retarifaciones 2013 (mgb 1) 10" xfId="1790" xr:uid="{00000000-0005-0000-0000-000087030000}"/>
    <cellStyle name="_080325_Schering Plough_Tarifa Prepago_Colmedica_Retarifaciones 2013 (mgb 1) 11" xfId="1791" xr:uid="{00000000-0005-0000-0000-000088030000}"/>
    <cellStyle name="_080325_Schering Plough_Tarifa Prepago_Colmedica_Retarifaciones 2013 (mgb 1) 2" xfId="1792" xr:uid="{00000000-0005-0000-0000-000089030000}"/>
    <cellStyle name="_080325_Schering Plough_Tarifa Prepago_Colmedica_Retarifaciones 2013 (mgb 1) 3" xfId="1793" xr:uid="{00000000-0005-0000-0000-00008A030000}"/>
    <cellStyle name="_080325_Schering Plough_Tarifa Prepago_Colmedica_Retarifaciones 2013 (mgb 1) 4" xfId="1794" xr:uid="{00000000-0005-0000-0000-00008B030000}"/>
    <cellStyle name="_080325_Schering Plough_Tarifa Prepago_Colmedica_Retarifaciones 2013 (mgb 1) 5" xfId="1795" xr:uid="{00000000-0005-0000-0000-00008C030000}"/>
    <cellStyle name="_080325_Schering Plough_Tarifa Prepago_Colmedica_Retarifaciones 2013 (mgb 1) 6" xfId="1796" xr:uid="{00000000-0005-0000-0000-00008D030000}"/>
    <cellStyle name="_080325_Schering Plough_Tarifa Prepago_Colmedica_Retarifaciones 2013 (mgb 1) 7" xfId="1797" xr:uid="{00000000-0005-0000-0000-00008E030000}"/>
    <cellStyle name="_080325_Schering Plough_Tarifa Prepago_Colmedica_Retarifaciones 2013 (mgb 1) 8" xfId="1798" xr:uid="{00000000-0005-0000-0000-00008F030000}"/>
    <cellStyle name="_080325_Schering Plough_Tarifa Prepago_Colmedica_Retarifaciones 2013 (mgb 1) 9" xfId="1799" xr:uid="{00000000-0005-0000-0000-000090030000}"/>
    <cellStyle name="_080325_Schering Plough_Tarifa Prepago_Colmedica_Tarifa BIOMAX Planes Elites (V2)" xfId="1800" xr:uid="{00000000-0005-0000-0000-000091030000}"/>
    <cellStyle name="_080325_Schering Plough_Tarifa Prepago_Colmedica_Tarifas Pendientes Enero 2013" xfId="1801" xr:uid="{00000000-0005-0000-0000-000092030000}"/>
    <cellStyle name="_080325_Schering Plough_Tarifa Prepago_Colmedica_Tarifas Pendientes Enero 2013 10" xfId="1802" xr:uid="{00000000-0005-0000-0000-000093030000}"/>
    <cellStyle name="_080325_Schering Plough_Tarifa Prepago_Colmedica_Tarifas Pendientes Enero 2013 11" xfId="1803" xr:uid="{00000000-0005-0000-0000-000094030000}"/>
    <cellStyle name="_080325_Schering Plough_Tarifa Prepago_Colmedica_Tarifas Pendientes Enero 2013 2" xfId="1804" xr:uid="{00000000-0005-0000-0000-000095030000}"/>
    <cellStyle name="_080325_Schering Plough_Tarifa Prepago_Colmedica_Tarifas Pendientes Enero 2013 3" xfId="1805" xr:uid="{00000000-0005-0000-0000-000096030000}"/>
    <cellStyle name="_080325_Schering Plough_Tarifa Prepago_Colmedica_Tarifas Pendientes Enero 2013 4" xfId="1806" xr:uid="{00000000-0005-0000-0000-000097030000}"/>
    <cellStyle name="_080325_Schering Plough_Tarifa Prepago_Colmedica_Tarifas Pendientes Enero 2013 5" xfId="1807" xr:uid="{00000000-0005-0000-0000-000098030000}"/>
    <cellStyle name="_080325_Schering Plough_Tarifa Prepago_Colmedica_Tarifas Pendientes Enero 2013 6" xfId="1808" xr:uid="{00000000-0005-0000-0000-000099030000}"/>
    <cellStyle name="_080325_Schering Plough_Tarifa Prepago_Colmedica_Tarifas Pendientes Enero 2013 7" xfId="1809" xr:uid="{00000000-0005-0000-0000-00009A030000}"/>
    <cellStyle name="_080325_Schering Plough_Tarifa Prepago_Colmedica_Tarifas Pendientes Enero 2013 8" xfId="1810" xr:uid="{00000000-0005-0000-0000-00009B030000}"/>
    <cellStyle name="_080325_Schering Plough_Tarifa Prepago_Colmedica_Tarifas Pendientes Enero 2013 9" xfId="1811" xr:uid="{00000000-0005-0000-0000-00009C030000}"/>
    <cellStyle name="_081029_Schering_Slip Cotizacion Comparativo HYC  Prepago Sindicato_Cuervoc" xfId="38" xr:uid="{00000000-0005-0000-0000-00001A000000}"/>
    <cellStyle name="_081029_Schering_Slip Cotizacion Comparativo HYC  Prepago Sindicato_Cuervoc 10" xfId="1812" xr:uid="{00000000-0005-0000-0000-00009E030000}"/>
    <cellStyle name="_081029_Schering_Slip Cotizacion Comparativo HYC  Prepago Sindicato_Cuervoc 11" xfId="1813" xr:uid="{00000000-0005-0000-0000-00009F030000}"/>
    <cellStyle name="_081029_Schering_Slip Cotizacion Comparativo HYC  Prepago Sindicato_Cuervoc 2" xfId="1814" xr:uid="{00000000-0005-0000-0000-0000A0030000}"/>
    <cellStyle name="_081029_Schering_Slip Cotizacion Comparativo HYC  Prepago Sindicato_Cuervoc 3" xfId="1815" xr:uid="{00000000-0005-0000-0000-0000A1030000}"/>
    <cellStyle name="_081029_Schering_Slip Cotizacion Comparativo HYC  Prepago Sindicato_Cuervoc 4" xfId="1816" xr:uid="{00000000-0005-0000-0000-0000A2030000}"/>
    <cellStyle name="_081029_Schering_Slip Cotizacion Comparativo HYC  Prepago Sindicato_Cuervoc 5" xfId="1817" xr:uid="{00000000-0005-0000-0000-0000A3030000}"/>
    <cellStyle name="_081029_Schering_Slip Cotizacion Comparativo HYC  Prepago Sindicato_Cuervoc 6" xfId="1818" xr:uid="{00000000-0005-0000-0000-0000A4030000}"/>
    <cellStyle name="_081029_Schering_Slip Cotizacion Comparativo HYC  Prepago Sindicato_Cuervoc 7" xfId="1819" xr:uid="{00000000-0005-0000-0000-0000A5030000}"/>
    <cellStyle name="_081029_Schering_Slip Cotizacion Comparativo HYC  Prepago Sindicato_Cuervoc 8" xfId="1820" xr:uid="{00000000-0005-0000-0000-0000A6030000}"/>
    <cellStyle name="_081029_Schering_Slip Cotizacion Comparativo HYC  Prepago Sindicato_Cuervoc 9" xfId="1821" xr:uid="{00000000-0005-0000-0000-0000A7030000}"/>
    <cellStyle name="_090126__EVERIS_comparativomdomp_revisado ccs_almonacidy" xfId="39" xr:uid="{00000000-0005-0000-0000-00001B000000}"/>
    <cellStyle name="_090126__EVERIS_comparativomdomp_revisado ccs_almonacidy 10" xfId="1822" xr:uid="{00000000-0005-0000-0000-0000A9030000}"/>
    <cellStyle name="_090126__EVERIS_comparativomdomp_revisado ccs_almonacidy 11" xfId="1823" xr:uid="{00000000-0005-0000-0000-0000AA030000}"/>
    <cellStyle name="_090126__EVERIS_comparativomdomp_revisado ccs_almonacidy 2" xfId="1824" xr:uid="{00000000-0005-0000-0000-0000AB030000}"/>
    <cellStyle name="_090126__EVERIS_comparativomdomp_revisado ccs_almonacidy 3" xfId="1825" xr:uid="{00000000-0005-0000-0000-0000AC030000}"/>
    <cellStyle name="_090126__EVERIS_comparativomdomp_revisado ccs_almonacidy 4" xfId="1826" xr:uid="{00000000-0005-0000-0000-0000AD030000}"/>
    <cellStyle name="_090126__EVERIS_comparativomdomp_revisado ccs_almonacidy 5" xfId="1827" xr:uid="{00000000-0005-0000-0000-0000AE030000}"/>
    <cellStyle name="_090126__EVERIS_comparativomdomp_revisado ccs_almonacidy 6" xfId="1828" xr:uid="{00000000-0005-0000-0000-0000AF030000}"/>
    <cellStyle name="_090126__EVERIS_comparativomdomp_revisado ccs_almonacidy 7" xfId="1829" xr:uid="{00000000-0005-0000-0000-0000B0030000}"/>
    <cellStyle name="_090126__EVERIS_comparativomdomp_revisado ccs_almonacidy 8" xfId="1830" xr:uid="{00000000-0005-0000-0000-0000B1030000}"/>
    <cellStyle name="_090126__EVERIS_comparativomdomp_revisado ccs_almonacidy 9" xfId="1831" xr:uid="{00000000-0005-0000-0000-0000B2030000}"/>
    <cellStyle name="_090126_N N _Slipcia Medicina Prepagada_almonacidy" xfId="1832" xr:uid="{00000000-0005-0000-0000-0000B3030000}"/>
    <cellStyle name="_090126_thyssenkrup_slipcotizacionMP_almonacidy - COLPATRIA" xfId="40" xr:uid="{00000000-0005-0000-0000-00001C000000}"/>
    <cellStyle name="_090126_thyssenkrup_slipcotizacionMP_almonacidy - COLPATRIA 10" xfId="1833" xr:uid="{00000000-0005-0000-0000-0000B5030000}"/>
    <cellStyle name="_090126_thyssenkrup_slipcotizacionMP_almonacidy - COLPATRIA 11" xfId="1834" xr:uid="{00000000-0005-0000-0000-0000B6030000}"/>
    <cellStyle name="_090126_thyssenkrup_slipcotizacionMP_almonacidy - COLPATRIA 2" xfId="1835" xr:uid="{00000000-0005-0000-0000-0000B7030000}"/>
    <cellStyle name="_090126_thyssenkrup_slipcotizacionMP_almonacidy - COLPATRIA 3" xfId="1836" xr:uid="{00000000-0005-0000-0000-0000B8030000}"/>
    <cellStyle name="_090126_thyssenkrup_slipcotizacionMP_almonacidy - COLPATRIA 4" xfId="1837" xr:uid="{00000000-0005-0000-0000-0000B9030000}"/>
    <cellStyle name="_090126_thyssenkrup_slipcotizacionMP_almonacidy - COLPATRIA 5" xfId="1838" xr:uid="{00000000-0005-0000-0000-0000BA030000}"/>
    <cellStyle name="_090126_thyssenkrup_slipcotizacionMP_almonacidy - COLPATRIA 6" xfId="1839" xr:uid="{00000000-0005-0000-0000-0000BB030000}"/>
    <cellStyle name="_090126_thyssenkrup_slipcotizacionMP_almonacidy - COLPATRIA 7" xfId="1840" xr:uid="{00000000-0005-0000-0000-0000BC030000}"/>
    <cellStyle name="_090126_thyssenkrup_slipcotizacionMP_almonacidy - COLPATRIA 8" xfId="1841" xr:uid="{00000000-0005-0000-0000-0000BD030000}"/>
    <cellStyle name="_090126_thyssenkrup_slipcotizacionMP_almonacidy - COLPATRIA 9" xfId="1842" xr:uid="{00000000-0005-0000-0000-0000BE030000}"/>
    <cellStyle name="_090507_Proquinal_Slip de cotizacion_almonacidy" xfId="41" xr:uid="{00000000-0005-0000-0000-00001D000000}"/>
    <cellStyle name="_090507_Proquinal_Slip de cotizacion_almonacidy 10" xfId="1843" xr:uid="{00000000-0005-0000-0000-0000C0030000}"/>
    <cellStyle name="_090507_Proquinal_Slip de cotizacion_almonacidy 11" xfId="1844" xr:uid="{00000000-0005-0000-0000-0000C1030000}"/>
    <cellStyle name="_090507_Proquinal_Slip de cotizacion_almonacidy 2" xfId="1845" xr:uid="{00000000-0005-0000-0000-0000C2030000}"/>
    <cellStyle name="_090507_Proquinal_Slip de cotizacion_almonacidy 3" xfId="1846" xr:uid="{00000000-0005-0000-0000-0000C3030000}"/>
    <cellStyle name="_090507_Proquinal_Slip de cotizacion_almonacidy 4" xfId="1847" xr:uid="{00000000-0005-0000-0000-0000C4030000}"/>
    <cellStyle name="_090507_Proquinal_Slip de cotizacion_almonacidy 5" xfId="1848" xr:uid="{00000000-0005-0000-0000-0000C5030000}"/>
    <cellStyle name="_090507_Proquinal_Slip de cotizacion_almonacidy 6" xfId="1849" xr:uid="{00000000-0005-0000-0000-0000C6030000}"/>
    <cellStyle name="_090507_Proquinal_Slip de cotizacion_almonacidy 7" xfId="1850" xr:uid="{00000000-0005-0000-0000-0000C7030000}"/>
    <cellStyle name="_090507_Proquinal_Slip de cotizacion_almonacidy 8" xfId="1851" xr:uid="{00000000-0005-0000-0000-0000C8030000}"/>
    <cellStyle name="_090507_Proquinal_Slip de cotizacion_almonacidy 9" xfId="1852" xr:uid="{00000000-0005-0000-0000-0000C9030000}"/>
    <cellStyle name="_090507_Proquinal_Slip de cotizacion_almonacidy_3. Slips Vida DEFINITIVOS" xfId="42" xr:uid="{00000000-0005-0000-0000-00001E000000}"/>
    <cellStyle name="_090513_Juan Ciudad_Slip de cotizacion Vida voluntario_rippeyo" xfId="43" xr:uid="{00000000-0005-0000-0000-00001F000000}"/>
    <cellStyle name="_090513_Juan Ciudad_Slip de cotizacion Vida voluntario_rippeyo 10" xfId="1853" xr:uid="{00000000-0005-0000-0000-0000CB030000}"/>
    <cellStyle name="_090513_Juan Ciudad_Slip de cotizacion Vida voluntario_rippeyo 11" xfId="1854" xr:uid="{00000000-0005-0000-0000-0000CC030000}"/>
    <cellStyle name="_090513_Juan Ciudad_Slip de cotizacion Vida voluntario_rippeyo 2" xfId="1855" xr:uid="{00000000-0005-0000-0000-0000CD030000}"/>
    <cellStyle name="_090513_Juan Ciudad_Slip de cotizacion Vida voluntario_rippeyo 3" xfId="1856" xr:uid="{00000000-0005-0000-0000-0000CE030000}"/>
    <cellStyle name="_090513_Juan Ciudad_Slip de cotizacion Vida voluntario_rippeyo 4" xfId="1857" xr:uid="{00000000-0005-0000-0000-0000CF030000}"/>
    <cellStyle name="_090513_Juan Ciudad_Slip de cotizacion Vida voluntario_rippeyo 5" xfId="1858" xr:uid="{00000000-0005-0000-0000-0000D0030000}"/>
    <cellStyle name="_090513_Juan Ciudad_Slip de cotizacion Vida voluntario_rippeyo 6" xfId="1859" xr:uid="{00000000-0005-0000-0000-0000D1030000}"/>
    <cellStyle name="_090513_Juan Ciudad_Slip de cotizacion Vida voluntario_rippeyo 7" xfId="1860" xr:uid="{00000000-0005-0000-0000-0000D2030000}"/>
    <cellStyle name="_090513_Juan Ciudad_Slip de cotizacion Vida voluntario_rippeyo 8" xfId="1861" xr:uid="{00000000-0005-0000-0000-0000D3030000}"/>
    <cellStyle name="_090513_Juan Ciudad_Slip de cotizacion Vida voluntario_rippeyo 9" xfId="1862" xr:uid="{00000000-0005-0000-0000-0000D4030000}"/>
    <cellStyle name="_090513_Juan Ciudad_Slip de cotizacion Vida voluntario_rippeyo_3. Slips Vida DEFINITIVOS" xfId="44" xr:uid="{00000000-0005-0000-0000-000020000000}"/>
    <cellStyle name="_090625_cerromatoso_slipcolocacionvida_almonacidy" xfId="45" xr:uid="{00000000-0005-0000-0000-000021000000}"/>
    <cellStyle name="_090625_CMSA Hogar_slipcolocacion_almonacidy" xfId="46" xr:uid="{00000000-0005-0000-0000-000022000000}"/>
    <cellStyle name="_090625_CMSA_slipcolocacionAP_almonacidy" xfId="47" xr:uid="{00000000-0005-0000-0000-000023000000}"/>
    <cellStyle name="_090625_CMSA_slipcolocacionrenovacionvigyescoltas_almonacidy" xfId="48" xr:uid="{00000000-0005-0000-0000-000024000000}"/>
    <cellStyle name="_090625_CMSA_slipcolocacionvidaconyuges_almonacidy" xfId="49" xr:uid="{00000000-0005-0000-0000-000025000000}"/>
    <cellStyle name="_090811_comparativomercado_AP_almonacidy" xfId="5822" xr:uid="{00000000-0005-0000-0000-0000D5030000}"/>
    <cellStyle name="_090811_comparativomercado_AP_almonacidy 2" xfId="5823" xr:uid="{00000000-0005-0000-0000-0000D6030000}"/>
    <cellStyle name="_090928_grupovida_slipcolocacion_almonacidy" xfId="5824" xr:uid="{00000000-0005-0000-0000-0000D7030000}"/>
    <cellStyle name="_090928_grupovida_slipcolocacion_almonacidy 2" xfId="5825" xr:uid="{00000000-0005-0000-0000-0000D8030000}"/>
    <cellStyle name="_090929_Slip colocacion_AP_almonacidy" xfId="5826" xr:uid="{00000000-0005-0000-0000-0000D9030000}"/>
    <cellStyle name="_090929_Slip colocacion_AP_almonacidy 2" xfId="5827" xr:uid="{00000000-0005-0000-0000-0000DA030000}"/>
    <cellStyle name="_091125_comparativo_medicina prepagada_rippeyo" xfId="50" xr:uid="{00000000-0005-0000-0000-000026000000}"/>
    <cellStyle name="_091125_comparativo_medicina prepagada_rippeyo 10" xfId="1863" xr:uid="{00000000-0005-0000-0000-0000DC030000}"/>
    <cellStyle name="_091125_comparativo_medicina prepagada_rippeyo 11" xfId="1864" xr:uid="{00000000-0005-0000-0000-0000DD030000}"/>
    <cellStyle name="_091125_comparativo_medicina prepagada_rippeyo 2" xfId="1865" xr:uid="{00000000-0005-0000-0000-0000DE030000}"/>
    <cellStyle name="_091125_comparativo_medicina prepagada_rippeyo 3" xfId="1866" xr:uid="{00000000-0005-0000-0000-0000DF030000}"/>
    <cellStyle name="_091125_comparativo_medicina prepagada_rippeyo 4" xfId="1867" xr:uid="{00000000-0005-0000-0000-0000E0030000}"/>
    <cellStyle name="_091125_comparativo_medicina prepagada_rippeyo 5" xfId="1868" xr:uid="{00000000-0005-0000-0000-0000E1030000}"/>
    <cellStyle name="_091125_comparativo_medicina prepagada_rippeyo 6" xfId="1869" xr:uid="{00000000-0005-0000-0000-0000E2030000}"/>
    <cellStyle name="_091125_comparativo_medicina prepagada_rippeyo 7" xfId="1870" xr:uid="{00000000-0005-0000-0000-0000E3030000}"/>
    <cellStyle name="_091125_comparativo_medicina prepagada_rippeyo 8" xfId="1871" xr:uid="{00000000-0005-0000-0000-0000E4030000}"/>
    <cellStyle name="_091125_comparativo_medicina prepagada_rippeyo 9" xfId="1872" xr:uid="{00000000-0005-0000-0000-0000E5030000}"/>
    <cellStyle name="_091217_CompensarVG_comparativomercado2_almonacidy" xfId="51" xr:uid="{00000000-0005-0000-0000-000027000000}"/>
    <cellStyle name="_091217_CompensarVG_comparativomercado2_almonacidy_3. Slips Vida DEFINITIVOS" xfId="52" xr:uid="{00000000-0005-0000-0000-000028000000}"/>
    <cellStyle name="_100209_slipcotizacionVG_almonacidy" xfId="53" xr:uid="{00000000-0005-0000-0000-000029000000}"/>
    <cellStyle name="_100209_slipcotizacionVG_almonacidy 10" xfId="1873" xr:uid="{00000000-0005-0000-0000-0000E7030000}"/>
    <cellStyle name="_100209_slipcotizacionVG_almonacidy 11" xfId="1874" xr:uid="{00000000-0005-0000-0000-0000E8030000}"/>
    <cellStyle name="_100209_slipcotizacionVG_almonacidy 2" xfId="1875" xr:uid="{00000000-0005-0000-0000-0000E9030000}"/>
    <cellStyle name="_100209_slipcotizacionVG_almonacidy 3" xfId="1876" xr:uid="{00000000-0005-0000-0000-0000EA030000}"/>
    <cellStyle name="_100209_slipcotizacionVG_almonacidy 4" xfId="1877" xr:uid="{00000000-0005-0000-0000-0000EB030000}"/>
    <cellStyle name="_100209_slipcotizacionVG_almonacidy 5" xfId="1878" xr:uid="{00000000-0005-0000-0000-0000EC030000}"/>
    <cellStyle name="_100209_slipcotizacionVG_almonacidy 6" xfId="1879" xr:uid="{00000000-0005-0000-0000-0000ED030000}"/>
    <cellStyle name="_100209_slipcotizacionVG_almonacidy 7" xfId="1880" xr:uid="{00000000-0005-0000-0000-0000EE030000}"/>
    <cellStyle name="_100209_slipcotizacionVG_almonacidy 8" xfId="1881" xr:uid="{00000000-0005-0000-0000-0000EF030000}"/>
    <cellStyle name="_100209_slipcotizacionVG_almonacidy 9" xfId="1882" xr:uid="{00000000-0005-0000-0000-0000F0030000}"/>
    <cellStyle name="_108-208 PRIMERA ACEPTACION" xfId="1883" xr:uid="{00000000-0005-0000-0000-0000F1030000}"/>
    <cellStyle name="_108-208 PRIMERA ACEPTACION (2)" xfId="1884" xr:uid="{00000000-0005-0000-0000-0000F2030000}"/>
    <cellStyle name="_108-208 PRIMERA ACEPTACION (2)_Det 20 Usu + Costosos " xfId="1885" xr:uid="{00000000-0005-0000-0000-0000F3030000}"/>
    <cellStyle name="_108-208 PRIMERA ACEPTACION_Det 20 Usu + Costosos " xfId="1886" xr:uid="{00000000-0005-0000-0000-0000F4030000}"/>
    <cellStyle name="_110527_Grupo Neme_Condiciones Pólizas 2011_gualterosle" xfId="54" xr:uid="{00000000-0005-0000-0000-00002A000000}"/>
    <cellStyle name="_110527_Grupo Neme_Condiciones Pólizas 2011_gualterosle_3. Slips Vida DEFINITIVOS" xfId="55" xr:uid="{00000000-0005-0000-0000-00002B000000}"/>
    <cellStyle name="_110615_Compensar_Siniestros por  Vigencias hasta NOV 30 2010_forerolu" xfId="56" xr:uid="{00000000-0005-0000-0000-00002C000000}"/>
    <cellStyle name="_110615_Compensar_Siniestros por  Vigencias hasta NOV 30 2010_forerolu_3. Slips Vida DEFINITIVOS" xfId="57" xr:uid="{00000000-0005-0000-0000-00002D000000}"/>
    <cellStyle name="_1110120_gemalto_SlipcotizacionMP_almonacidy colsanitas" xfId="1887" xr:uid="{00000000-0005-0000-0000-0000F5030000}"/>
    <cellStyle name="_111020_gemalto_slipcotizacionsalud_almonacidy" xfId="1888" xr:uid="{00000000-0005-0000-0000-0000F6030000}"/>
    <cellStyle name="_111020_saludMP_Slipcotizacion_almonacidy" xfId="1889" xr:uid="{00000000-0005-0000-0000-0000F7030000}"/>
    <cellStyle name="_111102_Acerias Paz del Rios_Slip Cotizacion_gomezjp" xfId="58" xr:uid="{00000000-0005-0000-0000-00002E000000}"/>
    <cellStyle name="_111221_Aerorepublica_condicioensrenovacionV3_almonacidy" xfId="1890" xr:uid="{00000000-0005-0000-0000-0000F9030000}"/>
    <cellStyle name="_149" xfId="1891" xr:uid="{00000000-0005-0000-0000-0000FA030000}"/>
    <cellStyle name="_149_Det 20 Usu + Costosos " xfId="1892" xr:uid="{00000000-0005-0000-0000-0000FB030000}"/>
    <cellStyle name="_152 (2)" xfId="1893" xr:uid="{00000000-0005-0000-0000-0000FC030000}"/>
    <cellStyle name="_152 (2)_Det 20 Usu + Costosos " xfId="1894" xr:uid="{00000000-0005-0000-0000-0000FD030000}"/>
    <cellStyle name="_154 (2)" xfId="1895" xr:uid="{00000000-0005-0000-0000-0000FE030000}"/>
    <cellStyle name="_154 (2)_Det 20 Usu + Costosos " xfId="1896" xr:uid="{00000000-0005-0000-0000-0000FF030000}"/>
    <cellStyle name="_1erPRELOMINAR" xfId="1897" xr:uid="{00000000-0005-0000-0000-000000040000}"/>
    <cellStyle name="_1erPRELOMINAR_Det 20 Usu + Costosos " xfId="1898" xr:uid="{00000000-0005-0000-0000-000001040000}"/>
    <cellStyle name="_1erRAD-JULIO 121" xfId="1899" xr:uid="{00000000-0005-0000-0000-000002040000}"/>
    <cellStyle name="_1erRAD-JULIO 121_Det 20 Usu + Costosos " xfId="1900" xr:uid="{00000000-0005-0000-0000-000003040000}"/>
    <cellStyle name="_2" xfId="1901" xr:uid="{00000000-0005-0000-0000-000004040000}"/>
    <cellStyle name="_2 1 CORTE 27-08-2008 (2)" xfId="1902" xr:uid="{00000000-0005-0000-0000-000005040000}"/>
    <cellStyle name="_2 1 CORTE 27-08-2008 (2)_Det 20 Usu + Costosos " xfId="1903" xr:uid="{00000000-0005-0000-0000-000006040000}"/>
    <cellStyle name="_2_Det 20 Usu + Costosos " xfId="1904" xr:uid="{00000000-0005-0000-0000-000007040000}"/>
    <cellStyle name="_20030315_Everis_comparativomercado Vida voluntario_almonacidy" xfId="59" xr:uid="{00000000-0005-0000-0000-00002F000000}"/>
    <cellStyle name="_20080219_Thyssenkrupp_Resumenautos_morenoea" xfId="60" xr:uid="{00000000-0005-0000-0000-000030000000}"/>
    <cellStyle name="_20100618_comparativoMP_Airfrance_almonacidy" xfId="61" xr:uid="{00000000-0005-0000-0000-000031000000}"/>
    <cellStyle name="_20100618_comparativoMP_Airfrance_almonacidy 10" xfId="1905" xr:uid="{00000000-0005-0000-0000-000009040000}"/>
    <cellStyle name="_20100618_comparativoMP_Airfrance_almonacidy 11" xfId="1906" xr:uid="{00000000-0005-0000-0000-00000A040000}"/>
    <cellStyle name="_20100618_comparativoMP_Airfrance_almonacidy 2" xfId="1907" xr:uid="{00000000-0005-0000-0000-00000B040000}"/>
    <cellStyle name="_20100618_comparativoMP_Airfrance_almonacidy 3" xfId="1908" xr:uid="{00000000-0005-0000-0000-00000C040000}"/>
    <cellStyle name="_20100618_comparativoMP_Airfrance_almonacidy 4" xfId="1909" xr:uid="{00000000-0005-0000-0000-00000D040000}"/>
    <cellStyle name="_20100618_comparativoMP_Airfrance_almonacidy 5" xfId="1910" xr:uid="{00000000-0005-0000-0000-00000E040000}"/>
    <cellStyle name="_20100618_comparativoMP_Airfrance_almonacidy 6" xfId="1911" xr:uid="{00000000-0005-0000-0000-00000F040000}"/>
    <cellStyle name="_20100618_comparativoMP_Airfrance_almonacidy 7" xfId="1912" xr:uid="{00000000-0005-0000-0000-000010040000}"/>
    <cellStyle name="_20100618_comparativoMP_Airfrance_almonacidy 8" xfId="1913" xr:uid="{00000000-0005-0000-0000-000011040000}"/>
    <cellStyle name="_20100618_comparativoMP_Airfrance_almonacidy 9" xfId="1914" xr:uid="{00000000-0005-0000-0000-000012040000}"/>
    <cellStyle name="_20100806_corredoresaseociados_ comparativomercado_almonacidy" xfId="62" xr:uid="{00000000-0005-0000-0000-000032000000}"/>
    <cellStyle name="_20100806_corredoresaseociados_ comparativomercado_almonacidy 2" xfId="63" xr:uid="{00000000-0005-0000-0000-000033000000}"/>
    <cellStyle name="_20100806_corredoresaseociados_ comparativomercado_almonacidy 3" xfId="64" xr:uid="{00000000-0005-0000-0000-000034000000}"/>
    <cellStyle name="_20100930_Polar_slipcolocacion_MP_almonacidy" xfId="65" xr:uid="{00000000-0005-0000-0000-000035000000}"/>
    <cellStyle name="_20101118_slipcotizacionVida_jardinesdelapaz_almonacy" xfId="5299" xr:uid="{00000000-0005-0000-0000-000016040000}"/>
    <cellStyle name="_20101118_slipcotizacionVida_jardinesdelapaz_almonacy 2" xfId="5343" xr:uid="{00000000-0005-0000-0000-000017040000}"/>
    <cellStyle name="_2doPRELOMINAR" xfId="1915" xr:uid="{00000000-0005-0000-0000-000018040000}"/>
    <cellStyle name="_2doPRELOMINAR_Det 20 Usu + Costosos " xfId="1916" xr:uid="{00000000-0005-0000-0000-000019040000}"/>
    <cellStyle name="_3erPRELIMINAR" xfId="1917" xr:uid="{00000000-0005-0000-0000-00001A040000}"/>
    <cellStyle name="_3erPRELIMINAR_Det 20 Usu + Costosos " xfId="1918" xr:uid="{00000000-0005-0000-0000-00001B040000}"/>
    <cellStyle name="_408 PENDIENTES CTC 3 Y 4 GLOSAS Y AJUSTES" xfId="1919" xr:uid="{00000000-0005-0000-0000-00001C040000}"/>
    <cellStyle name="_408 PENDIENTES CTC 3 Y 4 GLOSAS Y AJUSTES_Det 20 Usu + Costosos " xfId="1920" xr:uid="{00000000-0005-0000-0000-00001D040000}"/>
    <cellStyle name="_4toPRELIMINAR" xfId="1921" xr:uid="{00000000-0005-0000-0000-00001E040000}"/>
    <cellStyle name="_4toPRELIMINAR_Det 20 Usu + Costosos " xfId="1922" xr:uid="{00000000-0005-0000-0000-00001F040000}"/>
    <cellStyle name="_608 CTCT 1 GLOSAS Y AJUSTES" xfId="1923" xr:uid="{00000000-0005-0000-0000-000020040000}"/>
    <cellStyle name="_608 CTCT 1 GLOSAS Y AJUSTES_Det 20 Usu + Costosos " xfId="1924" xr:uid="{00000000-0005-0000-0000-000021040000}"/>
    <cellStyle name="_708 TUT 1 GLOSAS Y AJUSTES" xfId="1925" xr:uid="{00000000-0005-0000-0000-000022040000}"/>
    <cellStyle name="_708 TUT 1 GLOSAS Y AJUSTES_Det 20 Usu + Costosos " xfId="1926" xr:uid="{00000000-0005-0000-0000-000023040000}"/>
    <cellStyle name="_708 TUT 3 Y 4 GLOSAS Y AJUSTES" xfId="1927" xr:uid="{00000000-0005-0000-0000-000024040000}"/>
    <cellStyle name="_708 TUT 3 Y 4 GLOSAS Y AJUSTES_Det 20 Usu + Costosos " xfId="1928" xr:uid="{00000000-0005-0000-0000-000025040000}"/>
    <cellStyle name="_807 3 y 4 CTC GLOSAS Y AJUSTES" xfId="1929" xr:uid="{00000000-0005-0000-0000-000026040000}"/>
    <cellStyle name="_807 3 y 4 CTC GLOSAS Y AJUSTES_Det 20 Usu + Costosos " xfId="1930" xr:uid="{00000000-0005-0000-0000-000027040000}"/>
    <cellStyle name="_907 CTC 3 Y 4   GLOSAS Y AJUSTES" xfId="1931" xr:uid="{00000000-0005-0000-0000-000028040000}"/>
    <cellStyle name="_907 CTC 3 Y 4   GLOSAS Y AJUSTES_Det 20 Usu + Costosos " xfId="1932" xr:uid="{00000000-0005-0000-0000-000029040000}"/>
    <cellStyle name="_aaacATEP real" xfId="1933" xr:uid="{00000000-0005-0000-0000-00002A040000}"/>
    <cellStyle name="_aaacATEP real_Ingreso PRE" xfId="1934" xr:uid="{00000000-0005-0000-0000-00002B040000}"/>
    <cellStyle name="_aaacATEP real_Ingreso PRE_Reembolsos x Cont " xfId="1935" xr:uid="{00000000-0005-0000-0000-00002C040000}"/>
    <cellStyle name="_aaacATEP real_Reembolsos" xfId="1936" xr:uid="{00000000-0005-0000-0000-00002D040000}"/>
    <cellStyle name="_aaacATEP real_Reembolsos x Cont " xfId="1937" xr:uid="{00000000-0005-0000-0000-00002E040000}"/>
    <cellStyle name="_aaacATEP real_Reembolsos_Reembolsos x Cont " xfId="1938" xr:uid="{00000000-0005-0000-0000-00002F040000}"/>
    <cellStyle name="_aaacctc" xfId="1939" xr:uid="{00000000-0005-0000-0000-000030040000}"/>
    <cellStyle name="_aaacctc_Det 20 Usu + Costosos " xfId="1940" xr:uid="{00000000-0005-0000-0000-000031040000}"/>
    <cellStyle name="_aaactut" xfId="1941" xr:uid="{00000000-0005-0000-0000-000032040000}"/>
    <cellStyle name="_aaactut_Ingreso PRE" xfId="1942" xr:uid="{00000000-0005-0000-0000-000033040000}"/>
    <cellStyle name="_aaactut_Ingreso PRE_Reembolsos x Cont " xfId="1943" xr:uid="{00000000-0005-0000-0000-000034040000}"/>
    <cellStyle name="_aaactut_REASEGURO" xfId="1944" xr:uid="{00000000-0005-0000-0000-000035040000}"/>
    <cellStyle name="_aaactut_REASEGURO_1" xfId="1945" xr:uid="{00000000-0005-0000-0000-000036040000}"/>
    <cellStyle name="_aaactut_REASEGURO_1_Ingreso PRE" xfId="1946" xr:uid="{00000000-0005-0000-0000-000037040000}"/>
    <cellStyle name="_aaactut_REASEGURO_1_Ingreso PRE_Reembolsos x Cont " xfId="1947" xr:uid="{00000000-0005-0000-0000-000038040000}"/>
    <cellStyle name="_aaactut_REASEGURO_1_Reembolsos" xfId="1948" xr:uid="{00000000-0005-0000-0000-000039040000}"/>
    <cellStyle name="_aaactut_REASEGURO_1_Reembolsos x Cont " xfId="1949" xr:uid="{00000000-0005-0000-0000-00003A040000}"/>
    <cellStyle name="_aaactut_REASEGURO_1_Reembolsos_Reembolsos x Cont " xfId="1950" xr:uid="{00000000-0005-0000-0000-00003B040000}"/>
    <cellStyle name="_aaactut_REASEGURO_2" xfId="1951" xr:uid="{00000000-0005-0000-0000-00003C040000}"/>
    <cellStyle name="_aaactut_REASEGURO_2_Ingreso PRE" xfId="1952" xr:uid="{00000000-0005-0000-0000-00003D040000}"/>
    <cellStyle name="_aaactut_REASEGURO_2_Ingreso PRE_Reembolsos x Cont " xfId="1953" xr:uid="{00000000-0005-0000-0000-00003E040000}"/>
    <cellStyle name="_aaactut_REASEGURO_2_Reembolsos" xfId="1954" xr:uid="{00000000-0005-0000-0000-00003F040000}"/>
    <cellStyle name="_aaactut_REASEGURO_2_Reembolsos x Cont " xfId="1955" xr:uid="{00000000-0005-0000-0000-000040040000}"/>
    <cellStyle name="_aaactut_REASEGURO_2_Reembolsos_Reembolsos x Cont " xfId="1956" xr:uid="{00000000-0005-0000-0000-000041040000}"/>
    <cellStyle name="_aaactut_REASEGURO_3" xfId="1957" xr:uid="{00000000-0005-0000-0000-000042040000}"/>
    <cellStyle name="_aaactut_REASEGURO_3_Ingreso PRE" xfId="1958" xr:uid="{00000000-0005-0000-0000-000043040000}"/>
    <cellStyle name="_aaactut_REASEGURO_3_Ingreso PRE_Reembolsos x Cont " xfId="1959" xr:uid="{00000000-0005-0000-0000-000044040000}"/>
    <cellStyle name="_aaactut_REASEGURO_3_Reembolsos" xfId="1960" xr:uid="{00000000-0005-0000-0000-000045040000}"/>
    <cellStyle name="_aaactut_REASEGURO_3_Reembolsos x Cont " xfId="1961" xr:uid="{00000000-0005-0000-0000-000046040000}"/>
    <cellStyle name="_aaactut_REASEGURO_3_Reembolsos_Reembolsos x Cont " xfId="1962" xr:uid="{00000000-0005-0000-0000-000047040000}"/>
    <cellStyle name="_aaactut_REASEGURO_4" xfId="1963" xr:uid="{00000000-0005-0000-0000-000048040000}"/>
    <cellStyle name="_aaactut_REASEGURO_4_Reembolsos x Cont " xfId="1964" xr:uid="{00000000-0005-0000-0000-000049040000}"/>
    <cellStyle name="_aaactut_REASEGURO_Ingreso Jun 08 Mayo 09" xfId="1965" xr:uid="{00000000-0005-0000-0000-00004A040000}"/>
    <cellStyle name="_aaactut_REASEGURO_Reembolsos" xfId="1966" xr:uid="{00000000-0005-0000-0000-00004B040000}"/>
    <cellStyle name="_aaactut_REASEGURO_Reembolsos x Cont " xfId="1967" xr:uid="{00000000-0005-0000-0000-00004C040000}"/>
    <cellStyle name="_aaactut_REASEGURO_Us, Ing pos, Capita y Poliza" xfId="1968" xr:uid="{00000000-0005-0000-0000-00004D040000}"/>
    <cellStyle name="_aaactut_Reembolsos" xfId="1969" xr:uid="{00000000-0005-0000-0000-00004E040000}"/>
    <cellStyle name="_aaactut_Reembolsos x Cont " xfId="1970" xr:uid="{00000000-0005-0000-0000-00004F040000}"/>
    <cellStyle name="_aaactut_Reembolsos_Reembolsos x Cont " xfId="1971" xr:uid="{00000000-0005-0000-0000-000050040000}"/>
    <cellStyle name="_acatas edgar" xfId="1972" xr:uid="{00000000-0005-0000-0000-000051040000}"/>
    <cellStyle name="_acatas edgar_Det 20 Usu + Costosos " xfId="1973" xr:uid="{00000000-0005-0000-0000-000052040000}"/>
    <cellStyle name="_ACEPTACIONES Y AJUSTES CTC Y TUT DIC 08" xfId="1974" xr:uid="{00000000-0005-0000-0000-000053040000}"/>
    <cellStyle name="_ACEPTACIONES Y AJUSTES CTC Y TUT DIC 08_Det 20 Usu + Costosos " xfId="1975" xr:uid="{00000000-0005-0000-0000-000054040000}"/>
    <cellStyle name="_Acept-cartera-tut-3-15-oct-08" xfId="1976" xr:uid="{00000000-0005-0000-0000-000055040000}"/>
    <cellStyle name="_Acept-cartera-tut-3-15-oct-08_Det 20 Usu + Costosos " xfId="1977" xr:uid="{00000000-0005-0000-0000-000056040000}"/>
    <cellStyle name="_Acept-cartera-tut-4-13-nov-08" xfId="1978" xr:uid="{00000000-0005-0000-0000-000057040000}"/>
    <cellStyle name="_Acept-cartera-tut-4-13-nov-08_Det 20 Usu + Costosos " xfId="1979" xr:uid="{00000000-0005-0000-0000-000058040000}"/>
    <cellStyle name="_Ajuste radicacion Sep-14-2007 CTC" xfId="1980" xr:uid="{00000000-0005-0000-0000-000059040000}"/>
    <cellStyle name="_Ajuste radicacion Sep-14-2007 CTC_Det 20 Usu + Costosos " xfId="1981" xr:uid="{00000000-0005-0000-0000-00005A040000}"/>
    <cellStyle name="_AJUSTES" xfId="1982" xr:uid="{00000000-0005-0000-0000-00005B040000}"/>
    <cellStyle name="_ajustes a mayor valor 07012009" xfId="1983" xr:uid="{00000000-0005-0000-0000-00005C040000}"/>
    <cellStyle name="_ajustes a mayor valor 07012009_Det 20 Usu + Costosos " xfId="1984" xr:uid="{00000000-0005-0000-0000-00005D040000}"/>
    <cellStyle name="_AJUSTES A REPORTAR EN PRELIMINAR" xfId="1985" xr:uid="{00000000-0005-0000-0000-00005E040000}"/>
    <cellStyle name="_AJUSTES A REPORTAR EN PRELIMINAR_Det 20 Usu + Costosos " xfId="1986" xr:uid="{00000000-0005-0000-0000-00005F040000}"/>
    <cellStyle name="_ajustes reales febrero" xfId="1987" xr:uid="{00000000-0005-0000-0000-000060040000}"/>
    <cellStyle name="_ajustes reales febrero_Det 20 Usu + Costosos " xfId="1988" xr:uid="{00000000-0005-0000-0000-000061040000}"/>
    <cellStyle name="_Ajustes y glosas aceptadas CTC y Tutelas Dic 2007 Cierre" xfId="1989" xr:uid="{00000000-0005-0000-0000-000062040000}"/>
    <cellStyle name="_Ajustes y glosas aceptadas CTC y Tutelas Dic 2007 Cierre_Det 20 Usu + Costosos " xfId="1990" xr:uid="{00000000-0005-0000-0000-000063040000}"/>
    <cellStyle name="_Ajustes y glosas aceptadas CTC y Tutelas Ene 2008 CIERRE" xfId="1991" xr:uid="{00000000-0005-0000-0000-000064040000}"/>
    <cellStyle name="_Ajustes y glosas aceptadas CTC y Tutelas Ene 2008 CIERRE_Det 20 Usu + Costosos " xfId="1992" xr:uid="{00000000-0005-0000-0000-000065040000}"/>
    <cellStyle name="_Ajustes y glosas aceptadas CTC y Tutelas febrero 2008 CIERRE" xfId="1993" xr:uid="{00000000-0005-0000-0000-000066040000}"/>
    <cellStyle name="_Ajustes y glosas aceptadas CTC y Tutelas febrero 2008 CIERRE_Det 20 Usu + Costosos " xfId="1994" xr:uid="{00000000-0005-0000-0000-000067040000}"/>
    <cellStyle name="_Ajustes y glosas aceptadas CTC y Tutelas Marzo 2008" xfId="1995" xr:uid="{00000000-0005-0000-0000-000068040000}"/>
    <cellStyle name="_Ajustes y glosas aceptadas CTC y Tutelas Marzo 2008_Det 20 Usu + Costosos " xfId="1996" xr:uid="{00000000-0005-0000-0000-000069040000}"/>
    <cellStyle name="_Ajustes y glosas aceptadas CTC y Tutelas mayo 2008" xfId="1997" xr:uid="{00000000-0005-0000-0000-00006A040000}"/>
    <cellStyle name="_Ajustes y glosas aceptadas CTC y Tutelas mayo 2008_Det 20 Usu + Costosos " xfId="1998" xr:uid="{00000000-0005-0000-0000-00006B040000}"/>
    <cellStyle name="_AJUSTES_Det 20 Usu + Costosos " xfId="1999" xr:uid="{00000000-0005-0000-0000-00006C040000}"/>
    <cellStyle name="_Anexos Renovación 2007-2008" xfId="66" xr:uid="{00000000-0005-0000-0000-000036000000}"/>
    <cellStyle name="_Anexos Renovación 2007-2008 10" xfId="2000" xr:uid="{00000000-0005-0000-0000-00006E040000}"/>
    <cellStyle name="_Anexos Renovación 2007-2008 11" xfId="2001" xr:uid="{00000000-0005-0000-0000-00006F040000}"/>
    <cellStyle name="_Anexos Renovación 2007-2008 2" xfId="2002" xr:uid="{00000000-0005-0000-0000-000070040000}"/>
    <cellStyle name="_Anexos Renovación 2007-2008 3" xfId="2003" xr:uid="{00000000-0005-0000-0000-000071040000}"/>
    <cellStyle name="_Anexos Renovación 2007-2008 4" xfId="2004" xr:uid="{00000000-0005-0000-0000-000072040000}"/>
    <cellStyle name="_Anexos Renovación 2007-2008 5" xfId="2005" xr:uid="{00000000-0005-0000-0000-000073040000}"/>
    <cellStyle name="_Anexos Renovación 2007-2008 6" xfId="2006" xr:uid="{00000000-0005-0000-0000-000074040000}"/>
    <cellStyle name="_Anexos Renovación 2007-2008 7" xfId="2007" xr:uid="{00000000-0005-0000-0000-000075040000}"/>
    <cellStyle name="_Anexos Renovación 2007-2008 8" xfId="2008" xr:uid="{00000000-0005-0000-0000-000076040000}"/>
    <cellStyle name="_Anexos Renovación 2007-2008 9" xfId="2009" xr:uid="{00000000-0005-0000-0000-000077040000}"/>
    <cellStyle name="_Anexos Renovación 2007-2008_3. Slips Vida DEFINITIVOS" xfId="67" xr:uid="{00000000-0005-0000-0000-000037000000}"/>
    <cellStyle name="_Anexos Renovación 2009-201077" xfId="68" xr:uid="{00000000-0005-0000-0000-000038000000}"/>
    <cellStyle name="_Anexos Renovación 2009-201077 10" xfId="2010" xr:uid="{00000000-0005-0000-0000-000079040000}"/>
    <cellStyle name="_Anexos Renovación 2009-201077 11" xfId="2011" xr:uid="{00000000-0005-0000-0000-00007A040000}"/>
    <cellStyle name="_Anexos Renovación 2009-201077 2" xfId="2012" xr:uid="{00000000-0005-0000-0000-00007B040000}"/>
    <cellStyle name="_Anexos Renovación 2009-201077 3" xfId="2013" xr:uid="{00000000-0005-0000-0000-00007C040000}"/>
    <cellStyle name="_Anexos Renovación 2009-201077 4" xfId="2014" xr:uid="{00000000-0005-0000-0000-00007D040000}"/>
    <cellStyle name="_Anexos Renovación 2009-201077 5" xfId="2015" xr:uid="{00000000-0005-0000-0000-00007E040000}"/>
    <cellStyle name="_Anexos Renovación 2009-201077 6" xfId="2016" xr:uid="{00000000-0005-0000-0000-00007F040000}"/>
    <cellStyle name="_Anexos Renovación 2009-201077 7" xfId="2017" xr:uid="{00000000-0005-0000-0000-000080040000}"/>
    <cellStyle name="_Anexos Renovación 2009-201077 8" xfId="2018" xr:uid="{00000000-0005-0000-0000-000081040000}"/>
    <cellStyle name="_Anexos Renovación 2009-201077 9" xfId="2019" xr:uid="{00000000-0005-0000-0000-000082040000}"/>
    <cellStyle name="_Anexos Renovación 2009-201077_3. Slips Vida DEFINITIVOS" xfId="69" xr:uid="{00000000-0005-0000-0000-000039000000}"/>
    <cellStyle name="_ANTERIORES281107" xfId="2020" xr:uid="{00000000-0005-0000-0000-000083040000}"/>
    <cellStyle name="_ANTERIORES281107_Det 20 Usu + Costosos " xfId="2021" xr:uid="{00000000-0005-0000-0000-000084040000}"/>
    <cellStyle name="_AUTOS CIAT FUNCIONARIOS FULL COBERTURA 2006-2007-1" xfId="70" xr:uid="{00000000-0005-0000-0000-00003A000000}"/>
    <cellStyle name="_autos plasticel 2007" xfId="71" xr:uid="{00000000-0005-0000-0000-00003B000000}"/>
    <cellStyle name="_AUTOS RIOPAILA INDUSTRIAL" xfId="72" xr:uid="{00000000-0005-0000-0000-00003C000000}"/>
    <cellStyle name="_BMS TERCEROS" xfId="73" xr:uid="{00000000-0005-0000-0000-00003D000000}"/>
    <cellStyle name="_Bolivar Cobro Junio  2011" xfId="5232" xr:uid="{00000000-0005-0000-0000-000085040000}"/>
    <cellStyle name="_BONLAM ANDINA - AON" xfId="74" xr:uid="{00000000-0005-0000-0000-00003E000000}"/>
    <cellStyle name="_CCA VGNC NV1 24 06 2010" xfId="5233" xr:uid="{00000000-0005-0000-0000-000086040000}"/>
    <cellStyle name="_CEMEX comparativo JULIO 2006 final PLANTILLA" xfId="75" xr:uid="{00000000-0005-0000-0000-00003F000000}"/>
    <cellStyle name="_ciatransl" xfId="76" xr:uid="{00000000-0005-0000-0000-000040000000}"/>
    <cellStyle name="_cierre" xfId="2022" xr:uid="{00000000-0005-0000-0000-000089040000}"/>
    <cellStyle name="_CIERRE (2)" xfId="2023" xr:uid="{00000000-0005-0000-0000-00008A040000}"/>
    <cellStyle name="_CIERRE (2)_Det 20 Usu + Costosos " xfId="2024" xr:uid="{00000000-0005-0000-0000-00008B040000}"/>
    <cellStyle name="_CIERRE 103 (2)" xfId="2025" xr:uid="{00000000-0005-0000-0000-00008C040000}"/>
    <cellStyle name="_CIERRE 103 (2)_Det 20 Usu + Costosos " xfId="2026" xr:uid="{00000000-0005-0000-0000-00008D040000}"/>
    <cellStyle name="_CIERRE ABRIL 2008" xfId="2027" xr:uid="{00000000-0005-0000-0000-00008E040000}"/>
    <cellStyle name="_CIERRE ABRIL 2008 (2)" xfId="2028" xr:uid="{00000000-0005-0000-0000-00008F040000}"/>
    <cellStyle name="_CIERRE ABRIL 2008 (2)_Det 20 Usu + Costosos " xfId="2029" xr:uid="{00000000-0005-0000-0000-000090040000}"/>
    <cellStyle name="_CIERRE ABRIL 2008_Det 20 Usu + Costosos " xfId="2030" xr:uid="{00000000-0005-0000-0000-000091040000}"/>
    <cellStyle name="_CIERRE AGOSTO (2)" xfId="2031" xr:uid="{00000000-0005-0000-0000-000092040000}"/>
    <cellStyle name="_CIERRE AGOSTO (2)_Det 20 Usu + Costosos " xfId="2032" xr:uid="{00000000-0005-0000-0000-000093040000}"/>
    <cellStyle name="_CIERRE DICIEMBRE 2008 (5)" xfId="2033" xr:uid="{00000000-0005-0000-0000-000094040000}"/>
    <cellStyle name="_CIERRE DICIEMBRE 2008 (5)_Det 20 Usu + Costosos " xfId="2034" xr:uid="{00000000-0005-0000-0000-000095040000}"/>
    <cellStyle name="_CIERRE DICIEMBRE preliminar 08-01-2007" xfId="2035" xr:uid="{00000000-0005-0000-0000-000096040000}"/>
    <cellStyle name="_CIERRE DICIEMBRE preliminar 08-01-2007_Det 20 Usu + Costosos " xfId="2036" xr:uid="{00000000-0005-0000-0000-000097040000}"/>
    <cellStyle name="_Cierre Enero" xfId="2037" xr:uid="{00000000-0005-0000-0000-000098040000}"/>
    <cellStyle name="_Cierre Enero_Ingreso PRE" xfId="2038" xr:uid="{00000000-0005-0000-0000-000099040000}"/>
    <cellStyle name="_Cierre Enero_Ingreso PRE_Reembolsos x Cont " xfId="2039" xr:uid="{00000000-0005-0000-0000-00009A040000}"/>
    <cellStyle name="_Cierre Enero_REASEGURO" xfId="2040" xr:uid="{00000000-0005-0000-0000-00009B040000}"/>
    <cellStyle name="_Cierre Enero_REASEGURO_Ingreso PRE" xfId="2041" xr:uid="{00000000-0005-0000-0000-00009C040000}"/>
    <cellStyle name="_Cierre Enero_REASEGURO_Ingreso PRE_Reembolsos x Cont " xfId="2042" xr:uid="{00000000-0005-0000-0000-00009D040000}"/>
    <cellStyle name="_Cierre Enero_REASEGURO_Reembolsos" xfId="2043" xr:uid="{00000000-0005-0000-0000-00009E040000}"/>
    <cellStyle name="_Cierre Enero_REASEGURO_Reembolsos x Cont " xfId="2044" xr:uid="{00000000-0005-0000-0000-00009F040000}"/>
    <cellStyle name="_Cierre Enero_REASEGURO_Reembolsos_Reembolsos x Cont " xfId="2045" xr:uid="{00000000-0005-0000-0000-0000A0040000}"/>
    <cellStyle name="_Cierre Enero_Reembolsos" xfId="2046" xr:uid="{00000000-0005-0000-0000-0000A1040000}"/>
    <cellStyle name="_Cierre Enero_Reembolsos x Cont " xfId="2047" xr:uid="{00000000-0005-0000-0000-0000A2040000}"/>
    <cellStyle name="_Cierre Enero_Reembolsos_Reembolsos x Cont " xfId="2048" xr:uid="{00000000-0005-0000-0000-0000A3040000}"/>
    <cellStyle name="_CIERRE FEBRERO 2008" xfId="2049" xr:uid="{00000000-0005-0000-0000-0000A4040000}"/>
    <cellStyle name="_CIERRE FEBRERO 2008_Det 20 Usu + Costosos " xfId="2050" xr:uid="{00000000-0005-0000-0000-0000A5040000}"/>
    <cellStyle name="_CIERRE JULIO 2008" xfId="2051" xr:uid="{00000000-0005-0000-0000-0000A6040000}"/>
    <cellStyle name="_CIERRE JULIO 2008_Det 20 Usu + Costosos " xfId="2052" xr:uid="{00000000-0005-0000-0000-0000A7040000}"/>
    <cellStyle name="_CIERRE JULIO-2008" xfId="2053" xr:uid="{00000000-0005-0000-0000-0000A8040000}"/>
    <cellStyle name="_CIERRE JULIO-2008_Det 20 Usu + Costosos " xfId="2054" xr:uid="{00000000-0005-0000-0000-0000A9040000}"/>
    <cellStyle name="_cierre junio 2008" xfId="2055" xr:uid="{00000000-0005-0000-0000-0000AA040000}"/>
    <cellStyle name="_CIERRE JUNIO 2008 (2)" xfId="2056" xr:uid="{00000000-0005-0000-0000-0000AB040000}"/>
    <cellStyle name="_CIERRE JUNIO 2008 (2)_Det 20 Usu + Costosos " xfId="2057" xr:uid="{00000000-0005-0000-0000-0000AC040000}"/>
    <cellStyle name="_cierre junio 2008_Det 20 Usu + Costosos " xfId="2058" xr:uid="{00000000-0005-0000-0000-0000AD040000}"/>
    <cellStyle name="_CIERRE MARZO 2009" xfId="2059" xr:uid="{00000000-0005-0000-0000-0000AE040000}"/>
    <cellStyle name="_CIERRE MARZO 2009_Det 20 Usu + Costosos " xfId="2060" xr:uid="{00000000-0005-0000-0000-0000AF040000}"/>
    <cellStyle name="_CIERRE MAYO 2008" xfId="2061" xr:uid="{00000000-0005-0000-0000-0000B0040000}"/>
    <cellStyle name="_CIERRE MAYO 2008_Det 20 Usu + Costosos " xfId="2062" xr:uid="{00000000-0005-0000-0000-0000B1040000}"/>
    <cellStyle name="_CIERRE MAYO rafa" xfId="2063" xr:uid="{00000000-0005-0000-0000-0000B2040000}"/>
    <cellStyle name="_CIERRE MAYO rafa_Det 20 Usu + Costosos " xfId="2064" xr:uid="{00000000-0005-0000-0000-0000B3040000}"/>
    <cellStyle name="_Cierre Noviembre" xfId="2065" xr:uid="{00000000-0005-0000-0000-0000B4040000}"/>
    <cellStyle name="_Cierre Noviembre_Ingreso PRE" xfId="2066" xr:uid="{00000000-0005-0000-0000-0000B5040000}"/>
    <cellStyle name="_Cierre Noviembre_Ingreso PRE_Reembolsos x Cont " xfId="2067" xr:uid="{00000000-0005-0000-0000-0000B6040000}"/>
    <cellStyle name="_Cierre Noviembre_REASEGURO" xfId="2068" xr:uid="{00000000-0005-0000-0000-0000B7040000}"/>
    <cellStyle name="_Cierre Noviembre_REASEGURO_Ingreso PRE" xfId="2069" xr:uid="{00000000-0005-0000-0000-0000B8040000}"/>
    <cellStyle name="_Cierre Noviembre_REASEGURO_Ingreso PRE_Reembolsos x Cont " xfId="2070" xr:uid="{00000000-0005-0000-0000-0000B9040000}"/>
    <cellStyle name="_Cierre Noviembre_REASEGURO_Reembolsos" xfId="2071" xr:uid="{00000000-0005-0000-0000-0000BA040000}"/>
    <cellStyle name="_Cierre Noviembre_REASEGURO_Reembolsos x Cont " xfId="2072" xr:uid="{00000000-0005-0000-0000-0000BB040000}"/>
    <cellStyle name="_Cierre Noviembre_REASEGURO_Reembolsos_Reembolsos x Cont " xfId="2073" xr:uid="{00000000-0005-0000-0000-0000BC040000}"/>
    <cellStyle name="_Cierre Noviembre_Reembolsos" xfId="2074" xr:uid="{00000000-0005-0000-0000-0000BD040000}"/>
    <cellStyle name="_Cierre Noviembre_Reembolsos x Cont " xfId="2075" xr:uid="{00000000-0005-0000-0000-0000BE040000}"/>
    <cellStyle name="_Cierre Noviembre_Reembolsos_Reembolsos x Cont " xfId="2076" xr:uid="{00000000-0005-0000-0000-0000BF040000}"/>
    <cellStyle name="_Cierre Octubre" xfId="2077" xr:uid="{00000000-0005-0000-0000-0000C0040000}"/>
    <cellStyle name="_Cierre Octubre_Ingreso PRE" xfId="2078" xr:uid="{00000000-0005-0000-0000-0000C1040000}"/>
    <cellStyle name="_Cierre Octubre_Ingreso PRE_Reembolsos x Cont " xfId="2079" xr:uid="{00000000-0005-0000-0000-0000C2040000}"/>
    <cellStyle name="_Cierre Octubre_REASEGURO" xfId="2080" xr:uid="{00000000-0005-0000-0000-0000C3040000}"/>
    <cellStyle name="_Cierre Octubre_REASEGURO_Ingreso PRE" xfId="2081" xr:uid="{00000000-0005-0000-0000-0000C4040000}"/>
    <cellStyle name="_Cierre Octubre_REASEGURO_Ingreso PRE_Reembolsos x Cont " xfId="2082" xr:uid="{00000000-0005-0000-0000-0000C5040000}"/>
    <cellStyle name="_Cierre Octubre_REASEGURO_Reembolsos" xfId="2083" xr:uid="{00000000-0005-0000-0000-0000C6040000}"/>
    <cellStyle name="_Cierre Octubre_REASEGURO_Reembolsos x Cont " xfId="2084" xr:uid="{00000000-0005-0000-0000-0000C7040000}"/>
    <cellStyle name="_Cierre Octubre_REASEGURO_Reembolsos_Reembolsos x Cont " xfId="2085" xr:uid="{00000000-0005-0000-0000-0000C8040000}"/>
    <cellStyle name="_Cierre Octubre_Reembolsos" xfId="2086" xr:uid="{00000000-0005-0000-0000-0000C9040000}"/>
    <cellStyle name="_Cierre Octubre_Reembolsos x Cont " xfId="2087" xr:uid="{00000000-0005-0000-0000-0000CA040000}"/>
    <cellStyle name="_Cierre Octubre_Reembolsos_Reembolsos x Cont " xfId="2088" xr:uid="{00000000-0005-0000-0000-0000CB040000}"/>
    <cellStyle name="_CIERRE OCTUBREtut" xfId="2089" xr:uid="{00000000-0005-0000-0000-0000CC040000}"/>
    <cellStyle name="_CIERRE OCTUBREtut_Det 20 Usu + Costosos " xfId="2090" xr:uid="{00000000-0005-0000-0000-0000CD040000}"/>
    <cellStyle name="_CIERRE SEP 2008" xfId="2091" xr:uid="{00000000-0005-0000-0000-0000CE040000}"/>
    <cellStyle name="_CIERRE SEP 2008_Det 20 Usu + Costosos " xfId="2092" xr:uid="{00000000-0005-0000-0000-0000CF040000}"/>
    <cellStyle name="_CIERRE TUTELAS" xfId="2093" xr:uid="{00000000-0005-0000-0000-0000D0040000}"/>
    <cellStyle name="_CIERRE TUTELAS (2)" xfId="2094" xr:uid="{00000000-0005-0000-0000-0000D1040000}"/>
    <cellStyle name="_CIERRE TUTELAS (2)_Det 20 Usu + Costosos " xfId="2095" xr:uid="{00000000-0005-0000-0000-0000D2040000}"/>
    <cellStyle name="_CIERRE TUTELAS_Det 20 Usu + Costosos " xfId="2096" xr:uid="{00000000-0005-0000-0000-0000D3040000}"/>
    <cellStyle name="_cierre_Det 20 Usu + Costosos " xfId="2097" xr:uid="{00000000-0005-0000-0000-0000D4040000}"/>
    <cellStyle name="_CIERRE07112007" xfId="2098" xr:uid="{00000000-0005-0000-0000-0000D5040000}"/>
    <cellStyle name="_CIERRE07112007_Det 20 Usu + Costosos " xfId="2099" xr:uid="{00000000-0005-0000-0000-0000D6040000}"/>
    <cellStyle name="_CIERRE-106" xfId="2100" xr:uid="{00000000-0005-0000-0000-0000D7040000}"/>
    <cellStyle name="_CIERRE-106_Det 20 Usu + Costosos " xfId="2101" xr:uid="{00000000-0005-0000-0000-0000D8040000}"/>
    <cellStyle name="_CIERRE13022008" xfId="2102" xr:uid="{00000000-0005-0000-0000-0000D9040000}"/>
    <cellStyle name="_CIERRE13022008_Det 20 Usu + Costosos " xfId="2103" xr:uid="{00000000-0005-0000-0000-0000DA040000}"/>
    <cellStyle name="_CIERREE A 10 JULIO" xfId="2104" xr:uid="{00000000-0005-0000-0000-0000DB040000}"/>
    <cellStyle name="_CIERREE A 10 JULIO_Det 20 Usu + Costosos " xfId="2105" xr:uid="{00000000-0005-0000-0000-0000DC040000}"/>
    <cellStyle name="_CIERREE FEBRERO 2008" xfId="2106" xr:uid="{00000000-0005-0000-0000-0000DD040000}"/>
    <cellStyle name="_CIERREE FEBRERO 2008_Det 20 Usu + Costosos " xfId="2107" xr:uid="{00000000-0005-0000-0000-0000DE040000}"/>
    <cellStyle name="_CIERREMARZO08" xfId="2108" xr:uid="{00000000-0005-0000-0000-0000DF040000}"/>
    <cellStyle name="_CIERREMARZO08_Det 20 Usu + Costosos " xfId="2109" xr:uid="{00000000-0005-0000-0000-0000E0040000}"/>
    <cellStyle name="_CLOROX" xfId="2110" xr:uid="{00000000-0005-0000-0000-0000E1040000}"/>
    <cellStyle name="_Coberturas Adicionales Superintendencia Nal. de Salud" xfId="77" xr:uid="{00000000-0005-0000-0000-000041000000}"/>
    <cellStyle name="_Coberturas Adicionales Superintendencia Nal. de Salud 1" xfId="2111" xr:uid="{00000000-0005-0000-0000-0000E3040000}"/>
    <cellStyle name="_Coberturas Adicionales Superintendencia Nal. de Salud 1 10" xfId="2112" xr:uid="{00000000-0005-0000-0000-0000E4040000}"/>
    <cellStyle name="_Coberturas Adicionales Superintendencia Nal. de Salud 1 11" xfId="2113" xr:uid="{00000000-0005-0000-0000-0000E5040000}"/>
    <cellStyle name="_Coberturas Adicionales Superintendencia Nal. de Salud 1 2" xfId="2114" xr:uid="{00000000-0005-0000-0000-0000E6040000}"/>
    <cellStyle name="_Coberturas Adicionales Superintendencia Nal. de Salud 1 3" xfId="2115" xr:uid="{00000000-0005-0000-0000-0000E7040000}"/>
    <cellStyle name="_Coberturas Adicionales Superintendencia Nal. de Salud 1 4" xfId="2116" xr:uid="{00000000-0005-0000-0000-0000E8040000}"/>
    <cellStyle name="_Coberturas Adicionales Superintendencia Nal. de Salud 1 5" xfId="2117" xr:uid="{00000000-0005-0000-0000-0000E9040000}"/>
    <cellStyle name="_Coberturas Adicionales Superintendencia Nal. de Salud 1 6" xfId="2118" xr:uid="{00000000-0005-0000-0000-0000EA040000}"/>
    <cellStyle name="_Coberturas Adicionales Superintendencia Nal. de Salud 1 7" xfId="2119" xr:uid="{00000000-0005-0000-0000-0000EB040000}"/>
    <cellStyle name="_Coberturas Adicionales Superintendencia Nal. de Salud 1 8" xfId="2120" xr:uid="{00000000-0005-0000-0000-0000EC040000}"/>
    <cellStyle name="_Coberturas Adicionales Superintendencia Nal. de Salud 1 9" xfId="2121" xr:uid="{00000000-0005-0000-0000-0000ED040000}"/>
    <cellStyle name="_Coberturas Adicionales Superintendencia Nal. de Salud 10" xfId="2122" xr:uid="{00000000-0005-0000-0000-0000EE040000}"/>
    <cellStyle name="_Coberturas Adicionales Superintendencia Nal. de Salud 11" xfId="2123" xr:uid="{00000000-0005-0000-0000-0000EF040000}"/>
    <cellStyle name="_Coberturas Adicionales Superintendencia Nal. de Salud 2" xfId="2124" xr:uid="{00000000-0005-0000-0000-0000F0040000}"/>
    <cellStyle name="_Coberturas Adicionales Superintendencia Nal. de Salud 3" xfId="2125" xr:uid="{00000000-0005-0000-0000-0000F1040000}"/>
    <cellStyle name="_Coberturas Adicionales Superintendencia Nal. de Salud 4" xfId="2126" xr:uid="{00000000-0005-0000-0000-0000F2040000}"/>
    <cellStyle name="_Coberturas Adicionales Superintendencia Nal. de Salud 5" xfId="2127" xr:uid="{00000000-0005-0000-0000-0000F3040000}"/>
    <cellStyle name="_Coberturas Adicionales Superintendencia Nal. de Salud 6" xfId="2128" xr:uid="{00000000-0005-0000-0000-0000F4040000}"/>
    <cellStyle name="_Coberturas Adicionales Superintendencia Nal. de Salud 7" xfId="2129" xr:uid="{00000000-0005-0000-0000-0000F5040000}"/>
    <cellStyle name="_Coberturas Adicionales Superintendencia Nal. de Salud 8" xfId="2130" xr:uid="{00000000-0005-0000-0000-0000F6040000}"/>
    <cellStyle name="_Coberturas Adicionales Superintendencia Nal. de Salud 9" xfId="2131" xr:uid="{00000000-0005-0000-0000-0000F7040000}"/>
    <cellStyle name="_Coberturas Adicionales Superintendencia Nal. de Salud_Ev.SANOFI" xfId="2132" xr:uid="{00000000-0005-0000-0000-0000F8040000}"/>
    <cellStyle name="_Coberturas Adicionales Superintendencia Nal. de Salud_GRUPOS II 2012 (G - X).xls" xfId="2133" xr:uid="{00000000-0005-0000-0000-0000F9040000}"/>
    <cellStyle name="_Coberturas Adicionales Superintendencia Nal. de Salud_GRUPOS II 2012 (G - X).xls 10" xfId="2134" xr:uid="{00000000-0005-0000-0000-0000FA040000}"/>
    <cellStyle name="_Coberturas Adicionales Superintendencia Nal. de Salud_GRUPOS II 2012 (G - X).xls 11" xfId="2135" xr:uid="{00000000-0005-0000-0000-0000FB040000}"/>
    <cellStyle name="_Coberturas Adicionales Superintendencia Nal. de Salud_GRUPOS II 2012 (G - X).xls 2" xfId="2136" xr:uid="{00000000-0005-0000-0000-0000FC040000}"/>
    <cellStyle name="_Coberturas Adicionales Superintendencia Nal. de Salud_GRUPOS II 2012 (G - X).xls 3" xfId="2137" xr:uid="{00000000-0005-0000-0000-0000FD040000}"/>
    <cellStyle name="_Coberturas Adicionales Superintendencia Nal. de Salud_GRUPOS II 2012 (G - X).xls 4" xfId="2138" xr:uid="{00000000-0005-0000-0000-0000FE040000}"/>
    <cellStyle name="_Coberturas Adicionales Superintendencia Nal. de Salud_GRUPOS II 2012 (G - X).xls 5" xfId="2139" xr:uid="{00000000-0005-0000-0000-0000FF040000}"/>
    <cellStyle name="_Coberturas Adicionales Superintendencia Nal. de Salud_GRUPOS II 2012 (G - X).xls 6" xfId="2140" xr:uid="{00000000-0005-0000-0000-000000050000}"/>
    <cellStyle name="_Coberturas Adicionales Superintendencia Nal. de Salud_GRUPOS II 2012 (G - X).xls 7" xfId="2141" xr:uid="{00000000-0005-0000-0000-000001050000}"/>
    <cellStyle name="_Coberturas Adicionales Superintendencia Nal. de Salud_GRUPOS II 2012 (G - X).xls 8" xfId="2142" xr:uid="{00000000-0005-0000-0000-000002050000}"/>
    <cellStyle name="_Coberturas Adicionales Superintendencia Nal. de Salud_GRUPOS II 2012 (G - X).xls 9" xfId="2143" xr:uid="{00000000-0005-0000-0000-000003050000}"/>
    <cellStyle name="_Coberturas Adicionales Superintendencia Nal. de Salud_GRUPOS II 2013 (G - X).xls" xfId="2144" xr:uid="{00000000-0005-0000-0000-000004050000}"/>
    <cellStyle name="_Coberturas Adicionales Superintendencia Nal. de Salud_GRUPOS II 2013 (G - X).xls 10" xfId="2145" xr:uid="{00000000-0005-0000-0000-000005050000}"/>
    <cellStyle name="_Coberturas Adicionales Superintendencia Nal. de Salud_GRUPOS II 2013 (G - X).xls 11" xfId="2146" xr:uid="{00000000-0005-0000-0000-000006050000}"/>
    <cellStyle name="_Coberturas Adicionales Superintendencia Nal. de Salud_GRUPOS II 2013 (G - X).xls 2" xfId="2147" xr:uid="{00000000-0005-0000-0000-000007050000}"/>
    <cellStyle name="_Coberturas Adicionales Superintendencia Nal. de Salud_GRUPOS II 2013 (G - X).xls 3" xfId="2148" xr:uid="{00000000-0005-0000-0000-000008050000}"/>
    <cellStyle name="_Coberturas Adicionales Superintendencia Nal. de Salud_GRUPOS II 2013 (G - X).xls 4" xfId="2149" xr:uid="{00000000-0005-0000-0000-000009050000}"/>
    <cellStyle name="_Coberturas Adicionales Superintendencia Nal. de Salud_GRUPOS II 2013 (G - X).xls 5" xfId="2150" xr:uid="{00000000-0005-0000-0000-00000A050000}"/>
    <cellStyle name="_Coberturas Adicionales Superintendencia Nal. de Salud_GRUPOS II 2013 (G - X).xls 6" xfId="2151" xr:uid="{00000000-0005-0000-0000-00000B050000}"/>
    <cellStyle name="_Coberturas Adicionales Superintendencia Nal. de Salud_GRUPOS II 2013 (G - X).xls 7" xfId="2152" xr:uid="{00000000-0005-0000-0000-00000C050000}"/>
    <cellStyle name="_Coberturas Adicionales Superintendencia Nal. de Salud_GRUPOS II 2013 (G - X).xls 8" xfId="2153" xr:uid="{00000000-0005-0000-0000-00000D050000}"/>
    <cellStyle name="_Coberturas Adicionales Superintendencia Nal. de Salud_GRUPOS II 2013 (G - X).xls 9" xfId="2154" xr:uid="{00000000-0005-0000-0000-00000E050000}"/>
    <cellStyle name="_Coberturas Adicionales Superintendencia Nal. de Salud_INCREMENTO ENERO 2012 F-G" xfId="2155" xr:uid="{00000000-0005-0000-0000-00000F050000}"/>
    <cellStyle name="_Coberturas Adicionales Superintendencia Nal. de Salud_INCREMENTO ENERO 2012 F-G.xls" xfId="2156" xr:uid="{00000000-0005-0000-0000-000010050000}"/>
    <cellStyle name="_Coberturas Adicionales Superintendencia Nal. de Salud_INCREMENTO ENERO 2013 F-G" xfId="2157" xr:uid="{00000000-0005-0000-0000-000011050000}"/>
    <cellStyle name="_Coberturas Adicionales Superintendencia Nal. de Salud_INCREMENTO ENERO 2013 M-X" xfId="2158" xr:uid="{00000000-0005-0000-0000-000012050000}"/>
    <cellStyle name="_Coberturas Adicionales Superintendencia Nal. de Salud_INCREMENTO ENERO 2013 M-X 10" xfId="2159" xr:uid="{00000000-0005-0000-0000-000013050000}"/>
    <cellStyle name="_Coberturas Adicionales Superintendencia Nal. de Salud_INCREMENTO ENERO 2013 M-X 11" xfId="2160" xr:uid="{00000000-0005-0000-0000-000014050000}"/>
    <cellStyle name="_Coberturas Adicionales Superintendencia Nal. de Salud_INCREMENTO ENERO 2013 M-X 2" xfId="2161" xr:uid="{00000000-0005-0000-0000-000015050000}"/>
    <cellStyle name="_Coberturas Adicionales Superintendencia Nal. de Salud_INCREMENTO ENERO 2013 M-X 3" xfId="2162" xr:uid="{00000000-0005-0000-0000-000016050000}"/>
    <cellStyle name="_Coberturas Adicionales Superintendencia Nal. de Salud_INCREMENTO ENERO 2013 M-X 4" xfId="2163" xr:uid="{00000000-0005-0000-0000-000017050000}"/>
    <cellStyle name="_Coberturas Adicionales Superintendencia Nal. de Salud_INCREMENTO ENERO 2013 M-X 5" xfId="2164" xr:uid="{00000000-0005-0000-0000-000018050000}"/>
    <cellStyle name="_Coberturas Adicionales Superintendencia Nal. de Salud_INCREMENTO ENERO 2013 M-X 6" xfId="2165" xr:uid="{00000000-0005-0000-0000-000019050000}"/>
    <cellStyle name="_Coberturas Adicionales Superintendencia Nal. de Salud_INCREMENTO ENERO 2013 M-X 7" xfId="2166" xr:uid="{00000000-0005-0000-0000-00001A050000}"/>
    <cellStyle name="_Coberturas Adicionales Superintendencia Nal. de Salud_INCREMENTO ENERO 2013 M-X 8" xfId="2167" xr:uid="{00000000-0005-0000-0000-00001B050000}"/>
    <cellStyle name="_Coberturas Adicionales Superintendencia Nal. de Salud_INCREMENTO ENERO 2013 M-X 9" xfId="2168" xr:uid="{00000000-0005-0000-0000-00001C050000}"/>
    <cellStyle name="_Coberturas Adicionales Superintendencia Nal. de Salud_Libro2" xfId="2169" xr:uid="{00000000-0005-0000-0000-00001D050000}"/>
    <cellStyle name="_Coberturas Adicionales Superintendencia Nal. de Salud_Libro2 10" xfId="2170" xr:uid="{00000000-0005-0000-0000-00001E050000}"/>
    <cellStyle name="_Coberturas Adicionales Superintendencia Nal. de Salud_Libro2 11" xfId="2171" xr:uid="{00000000-0005-0000-0000-00001F050000}"/>
    <cellStyle name="_Coberturas Adicionales Superintendencia Nal. de Salud_Libro2 2" xfId="2172" xr:uid="{00000000-0005-0000-0000-000020050000}"/>
    <cellStyle name="_Coberturas Adicionales Superintendencia Nal. de Salud_Libro2 3" xfId="2173" xr:uid="{00000000-0005-0000-0000-000021050000}"/>
    <cellStyle name="_Coberturas Adicionales Superintendencia Nal. de Salud_Libro2 4" xfId="2174" xr:uid="{00000000-0005-0000-0000-000022050000}"/>
    <cellStyle name="_Coberturas Adicionales Superintendencia Nal. de Salud_Libro2 5" xfId="2175" xr:uid="{00000000-0005-0000-0000-000023050000}"/>
    <cellStyle name="_Coberturas Adicionales Superintendencia Nal. de Salud_Libro2 6" xfId="2176" xr:uid="{00000000-0005-0000-0000-000024050000}"/>
    <cellStyle name="_Coberturas Adicionales Superintendencia Nal. de Salud_Libro2 7" xfId="2177" xr:uid="{00000000-0005-0000-0000-000025050000}"/>
    <cellStyle name="_Coberturas Adicionales Superintendencia Nal. de Salud_Libro2 8" xfId="2178" xr:uid="{00000000-0005-0000-0000-000026050000}"/>
    <cellStyle name="_Coberturas Adicionales Superintendencia Nal. de Salud_Libro2 9" xfId="2179" xr:uid="{00000000-0005-0000-0000-000027050000}"/>
    <cellStyle name="_Coberturas Adicionales Superintendencia Nal. de Salud_SLIP DE RENOVACION 2013 (3)" xfId="2180" xr:uid="{00000000-0005-0000-0000-000028050000}"/>
    <cellStyle name="_Coberturas Adicionales Superintendencia Nal. de Salud_Tarifas 2012" xfId="2181" xr:uid="{00000000-0005-0000-0000-000029050000}"/>
    <cellStyle name="_Coberturas Adicionales Superintendencia Nal. de Salud_Tarifas Cavipetrol 160511" xfId="2182" xr:uid="{00000000-0005-0000-0000-00002A050000}"/>
    <cellStyle name="_COBERTURAS COLMEDICA 2009 (3)" xfId="78" xr:uid="{00000000-0005-0000-0000-000042000000}"/>
    <cellStyle name="_Cobro Agosto Liberty" xfId="79" xr:uid="{00000000-0005-0000-0000-000043000000}"/>
    <cellStyle name="_COLMEDICA TARIFAS ELI LILLY 2008.DHernandez" xfId="2183" xr:uid="{00000000-0005-0000-0000-00002D050000}"/>
    <cellStyle name="_COLMEDICA TARIFAS ELI LILLY 2008.DHernandez_GRUPOS II 2011 (G - X).xls" xfId="2184" xr:uid="{00000000-0005-0000-0000-00002E050000}"/>
    <cellStyle name="_COLMEDICA TARIFAS ELI LILLY 2008.DHernandez_GRUPOS II 2012 (G - X).xls" xfId="2185" xr:uid="{00000000-0005-0000-0000-00002F050000}"/>
    <cellStyle name="_COLMEDICA TARIFAS ELI LILLY 2008.DHernandez_INCREMENTO ENERO 2012 A-E" xfId="2186" xr:uid="{00000000-0005-0000-0000-000030050000}"/>
    <cellStyle name="_COLMEDICA TARIFAS ELI LILLY 2008.DHernandez_INCREMENTO ENERO 2012 A-E." xfId="2187" xr:uid="{00000000-0005-0000-0000-000031050000}"/>
    <cellStyle name="_COLMEDICA TARIFAS ELI LILLY 2008.DHernandez_INCREMENTO ENERO 2012 H-L" xfId="2188" xr:uid="{00000000-0005-0000-0000-000032050000}"/>
    <cellStyle name="_COLMEDICA TARIFAS ELI LILLY 2008.DHernandez_INCREMENTO ENERO 2012 M-X" xfId="2189" xr:uid="{00000000-0005-0000-0000-000033050000}"/>
    <cellStyle name="_COLMEDICA TARIFAS ELI LILLY 2008.DHernandez_Libro2 (60)" xfId="2190" xr:uid="{00000000-0005-0000-0000-000034050000}"/>
    <cellStyle name="_COLMEDICA TARIFAS ELI LILLY 2008.DHernandez_PIEDRAS PRECIOSAS DIFERENTE A ENERO" xfId="2191" xr:uid="{00000000-0005-0000-0000-000035050000}"/>
    <cellStyle name="_COLMEDICA TARIFAS ELI LILLY 2008.DHernandez_PIEDRAS PRECIOSAS DIFERENTE A ENERO 10" xfId="2192" xr:uid="{00000000-0005-0000-0000-000036050000}"/>
    <cellStyle name="_COLMEDICA TARIFAS ELI LILLY 2008.DHernandez_PIEDRAS PRECIOSAS DIFERENTE A ENERO 11" xfId="2193" xr:uid="{00000000-0005-0000-0000-000037050000}"/>
    <cellStyle name="_COLMEDICA TARIFAS ELI LILLY 2008.DHernandez_PIEDRAS PRECIOSAS DIFERENTE A ENERO 2" xfId="2194" xr:uid="{00000000-0005-0000-0000-000038050000}"/>
    <cellStyle name="_COLMEDICA TARIFAS ELI LILLY 2008.DHernandez_PIEDRAS PRECIOSAS DIFERENTE A ENERO 3" xfId="2195" xr:uid="{00000000-0005-0000-0000-000039050000}"/>
    <cellStyle name="_COLMEDICA TARIFAS ELI LILLY 2008.DHernandez_PIEDRAS PRECIOSAS DIFERENTE A ENERO 4" xfId="2196" xr:uid="{00000000-0005-0000-0000-00003A050000}"/>
    <cellStyle name="_COLMEDICA TARIFAS ELI LILLY 2008.DHernandez_PIEDRAS PRECIOSAS DIFERENTE A ENERO 5" xfId="2197" xr:uid="{00000000-0005-0000-0000-00003B050000}"/>
    <cellStyle name="_COLMEDICA TARIFAS ELI LILLY 2008.DHernandez_PIEDRAS PRECIOSAS DIFERENTE A ENERO 6" xfId="2198" xr:uid="{00000000-0005-0000-0000-00003C050000}"/>
    <cellStyle name="_COLMEDICA TARIFAS ELI LILLY 2008.DHernandez_PIEDRAS PRECIOSAS DIFERENTE A ENERO 7" xfId="2199" xr:uid="{00000000-0005-0000-0000-00003D050000}"/>
    <cellStyle name="_COLMEDICA TARIFAS ELI LILLY 2008.DHernandez_PIEDRAS PRECIOSAS DIFERENTE A ENERO 8" xfId="2200" xr:uid="{00000000-0005-0000-0000-00003E050000}"/>
    <cellStyle name="_COLMEDICA TARIFAS ELI LILLY 2008.DHernandez_PIEDRAS PRECIOSAS DIFERENTE A ENERO 9" xfId="2201" xr:uid="{00000000-0005-0000-0000-00003F050000}"/>
    <cellStyle name="_COLMEDICA TARIFAS ELI LILLY 2008.DHernandez_PIEDRAS PRECIOSAS DIFERENTE A ENERO_Ev.SANOFI" xfId="2202" xr:uid="{00000000-0005-0000-0000-000040050000}"/>
    <cellStyle name="_COLMEDICA TARIFAS ELI LILLY 2008.DHernandez_Tarifas Humana Enero - Diciembre 2013" xfId="2203" xr:uid="{00000000-0005-0000-0000-000041050000}"/>
    <cellStyle name="_COLMEDICA TARIFAS ELI LILLY 2008.DHernandez_Tarifas Humana Enero - Diciembre 2013 10" xfId="2204" xr:uid="{00000000-0005-0000-0000-000042050000}"/>
    <cellStyle name="_COLMEDICA TARIFAS ELI LILLY 2008.DHernandez_Tarifas Humana Enero - Diciembre 2013 11" xfId="2205" xr:uid="{00000000-0005-0000-0000-000043050000}"/>
    <cellStyle name="_COLMEDICA TARIFAS ELI LILLY 2008.DHernandez_Tarifas Humana Enero - Diciembre 2013 2" xfId="2206" xr:uid="{00000000-0005-0000-0000-000044050000}"/>
    <cellStyle name="_COLMEDICA TARIFAS ELI LILLY 2008.DHernandez_Tarifas Humana Enero - Diciembre 2013 3" xfId="2207" xr:uid="{00000000-0005-0000-0000-000045050000}"/>
    <cellStyle name="_COLMEDICA TARIFAS ELI LILLY 2008.DHernandez_Tarifas Humana Enero - Diciembre 2013 4" xfId="2208" xr:uid="{00000000-0005-0000-0000-000046050000}"/>
    <cellStyle name="_COLMEDICA TARIFAS ELI LILLY 2008.DHernandez_Tarifas Humana Enero - Diciembre 2013 5" xfId="2209" xr:uid="{00000000-0005-0000-0000-000047050000}"/>
    <cellStyle name="_COLMEDICA TARIFAS ELI LILLY 2008.DHernandez_Tarifas Humana Enero - Diciembre 2013 6" xfId="2210" xr:uid="{00000000-0005-0000-0000-000048050000}"/>
    <cellStyle name="_COLMEDICA TARIFAS ELI LILLY 2008.DHernandez_Tarifas Humana Enero - Diciembre 2013 7" xfId="2211" xr:uid="{00000000-0005-0000-0000-000049050000}"/>
    <cellStyle name="_COLMEDICA TARIFAS ELI LILLY 2008.DHernandez_Tarifas Humana Enero - Diciembre 2013 8" xfId="2212" xr:uid="{00000000-0005-0000-0000-00004A050000}"/>
    <cellStyle name="_COLMEDICA TARIFAS ELI LILLY 2008.DHernandez_Tarifas Humana Enero - Diciembre 2013 9" xfId="2213" xr:uid="{00000000-0005-0000-0000-00004B050000}"/>
    <cellStyle name="_COMCEL SLIP COTIZACION SALUD enero 2007" xfId="80" xr:uid="{00000000-0005-0000-0000-000044000000}"/>
    <cellStyle name="_COMCEL SLIP COTIZACION SALUD enero 2007 2" xfId="2214" xr:uid="{00000000-0005-0000-0000-00004D050000}"/>
    <cellStyle name="_COMCEL SLIP COTIZACION SALUD enero 2007_Ev.SANOFI" xfId="2215" xr:uid="{00000000-0005-0000-0000-00004E050000}"/>
    <cellStyle name="_COMCEL SLIP COTIZACION SALUD enero 2007_Fonsabana Humana" xfId="2216" xr:uid="{00000000-0005-0000-0000-00004F050000}"/>
    <cellStyle name="_COMCEL SLIP COTIZACION SALUD enero 2007_FORMATO MATRIZ (14)" xfId="2217" xr:uid="{00000000-0005-0000-0000-000050050000}"/>
    <cellStyle name="_COMCEL SLIP COTIZACION SALUD enero 2007_GRUPOS II 2013 (G - X).xls" xfId="2218" xr:uid="{00000000-0005-0000-0000-000051050000}"/>
    <cellStyle name="_COMCEL SLIP COTIZACION SALUD enero 2007_GRUPOS II 2013 (G - X).xls 10" xfId="2219" xr:uid="{00000000-0005-0000-0000-000052050000}"/>
    <cellStyle name="_COMCEL SLIP COTIZACION SALUD enero 2007_GRUPOS II 2013 (G - X).xls 11" xfId="2220" xr:uid="{00000000-0005-0000-0000-000053050000}"/>
    <cellStyle name="_COMCEL SLIP COTIZACION SALUD enero 2007_GRUPOS II 2013 (G - X).xls 2" xfId="2221" xr:uid="{00000000-0005-0000-0000-000054050000}"/>
    <cellStyle name="_COMCEL SLIP COTIZACION SALUD enero 2007_GRUPOS II 2013 (G - X).xls 3" xfId="2222" xr:uid="{00000000-0005-0000-0000-000055050000}"/>
    <cellStyle name="_COMCEL SLIP COTIZACION SALUD enero 2007_GRUPOS II 2013 (G - X).xls 4" xfId="2223" xr:uid="{00000000-0005-0000-0000-000056050000}"/>
    <cellStyle name="_COMCEL SLIP COTIZACION SALUD enero 2007_GRUPOS II 2013 (G - X).xls 5" xfId="2224" xr:uid="{00000000-0005-0000-0000-000057050000}"/>
    <cellStyle name="_COMCEL SLIP COTIZACION SALUD enero 2007_GRUPOS II 2013 (G - X).xls 6" xfId="2225" xr:uid="{00000000-0005-0000-0000-000058050000}"/>
    <cellStyle name="_COMCEL SLIP COTIZACION SALUD enero 2007_GRUPOS II 2013 (G - X).xls 7" xfId="2226" xr:uid="{00000000-0005-0000-0000-000059050000}"/>
    <cellStyle name="_COMCEL SLIP COTIZACION SALUD enero 2007_GRUPOS II 2013 (G - X).xls 8" xfId="2227" xr:uid="{00000000-0005-0000-0000-00005A050000}"/>
    <cellStyle name="_COMCEL SLIP COTIZACION SALUD enero 2007_GRUPOS II 2013 (G - X).xls 9" xfId="2228" xr:uid="{00000000-0005-0000-0000-00005B050000}"/>
    <cellStyle name="_COMCEL SLIP COTIZACION SALUD enero 2007_INCREMENTO ENERO 2012 A-E" xfId="2229" xr:uid="{00000000-0005-0000-0000-00005C050000}"/>
    <cellStyle name="_COMCEL SLIP COTIZACION SALUD enero 2007_INCREMENTO ENERO 2012 A-E 10" xfId="2230" xr:uid="{00000000-0005-0000-0000-00005D050000}"/>
    <cellStyle name="_COMCEL SLIP COTIZACION SALUD enero 2007_INCREMENTO ENERO 2012 A-E 11" xfId="2231" xr:uid="{00000000-0005-0000-0000-00005E050000}"/>
    <cellStyle name="_COMCEL SLIP COTIZACION SALUD enero 2007_INCREMENTO ENERO 2012 A-E 2" xfId="2232" xr:uid="{00000000-0005-0000-0000-00005F050000}"/>
    <cellStyle name="_COMCEL SLIP COTIZACION SALUD enero 2007_INCREMENTO ENERO 2012 A-E 3" xfId="2233" xr:uid="{00000000-0005-0000-0000-000060050000}"/>
    <cellStyle name="_COMCEL SLIP COTIZACION SALUD enero 2007_INCREMENTO ENERO 2012 A-E 4" xfId="2234" xr:uid="{00000000-0005-0000-0000-000061050000}"/>
    <cellStyle name="_COMCEL SLIP COTIZACION SALUD enero 2007_INCREMENTO ENERO 2012 A-E 5" xfId="2235" xr:uid="{00000000-0005-0000-0000-000062050000}"/>
    <cellStyle name="_COMCEL SLIP COTIZACION SALUD enero 2007_INCREMENTO ENERO 2012 A-E 6" xfId="2236" xr:uid="{00000000-0005-0000-0000-000063050000}"/>
    <cellStyle name="_COMCEL SLIP COTIZACION SALUD enero 2007_INCREMENTO ENERO 2012 A-E 7" xfId="2237" xr:uid="{00000000-0005-0000-0000-000064050000}"/>
    <cellStyle name="_COMCEL SLIP COTIZACION SALUD enero 2007_INCREMENTO ENERO 2012 A-E 8" xfId="2238" xr:uid="{00000000-0005-0000-0000-000065050000}"/>
    <cellStyle name="_COMCEL SLIP COTIZACION SALUD enero 2007_INCREMENTO ENERO 2012 A-E 9" xfId="2239" xr:uid="{00000000-0005-0000-0000-000066050000}"/>
    <cellStyle name="_COMCEL SLIP COTIZACION SALUD enero 2007_Libro2" xfId="2240" xr:uid="{00000000-0005-0000-0000-000067050000}"/>
    <cellStyle name="_COMCEL SLIP COTIZACION SALUD enero 2007_Libro2 10" xfId="2241" xr:uid="{00000000-0005-0000-0000-000068050000}"/>
    <cellStyle name="_COMCEL SLIP COTIZACION SALUD enero 2007_Libro2 11" xfId="2242" xr:uid="{00000000-0005-0000-0000-000069050000}"/>
    <cellStyle name="_COMCEL SLIP COTIZACION SALUD enero 2007_Libro2 2" xfId="2243" xr:uid="{00000000-0005-0000-0000-00006A050000}"/>
    <cellStyle name="_COMCEL SLIP COTIZACION SALUD enero 2007_Libro2 3" xfId="2244" xr:uid="{00000000-0005-0000-0000-00006B050000}"/>
    <cellStyle name="_COMCEL SLIP COTIZACION SALUD enero 2007_Libro2 4" xfId="2245" xr:uid="{00000000-0005-0000-0000-00006C050000}"/>
    <cellStyle name="_COMCEL SLIP COTIZACION SALUD enero 2007_Libro2 5" xfId="2246" xr:uid="{00000000-0005-0000-0000-00006D050000}"/>
    <cellStyle name="_COMCEL SLIP COTIZACION SALUD enero 2007_Libro2 6" xfId="2247" xr:uid="{00000000-0005-0000-0000-00006E050000}"/>
    <cellStyle name="_COMCEL SLIP COTIZACION SALUD enero 2007_Libro2 7" xfId="2248" xr:uid="{00000000-0005-0000-0000-00006F050000}"/>
    <cellStyle name="_COMCEL SLIP COTIZACION SALUD enero 2007_Libro2 8" xfId="2249" xr:uid="{00000000-0005-0000-0000-000070050000}"/>
    <cellStyle name="_COMCEL SLIP COTIZACION SALUD enero 2007_Libro2 9" xfId="2250" xr:uid="{00000000-0005-0000-0000-000071050000}"/>
    <cellStyle name="_COMCEL SLIP COTIZACION SALUD enero 2007_Matriz cambio de plan zafiro Meta Petroleum" xfId="2251" xr:uid="{00000000-0005-0000-0000-000072050000}"/>
    <cellStyle name="_COMCEL SLIP COTIZACION SALUD enero 2007_SLIP DE RENOVACION 2013 (3)" xfId="2252" xr:uid="{00000000-0005-0000-0000-000073050000}"/>
    <cellStyle name="_COMCEL SLIP COTIZACION SALUD enero 2007_tarifa Frosst (8)" xfId="2253" xr:uid="{00000000-0005-0000-0000-000074050000}"/>
    <cellStyle name="_COMCEL SLIP COTIZACION SALUD enero 2007_TARIFA METAPETROLEUM - Reevaluada el 090310" xfId="2254" xr:uid="{00000000-0005-0000-0000-000075050000}"/>
    <cellStyle name="_COMCEL SLIP COTIZACION SALUD enero 2007_TARIFAS" xfId="2255" xr:uid="{00000000-0005-0000-0000-000076050000}"/>
    <cellStyle name="_COMCEL SLIP COTIZACION SALUD enero 2007_TARIFAS (12)" xfId="2256" xr:uid="{00000000-0005-0000-0000-000077050000}"/>
    <cellStyle name="_COMCEL SLIP COTIZACION SALUD enero 2007_TARIFAS 10" xfId="2257" xr:uid="{00000000-0005-0000-0000-000078050000}"/>
    <cellStyle name="_COMCEL SLIP COTIZACION SALUD enero 2007_TARIFAS 11" xfId="2258" xr:uid="{00000000-0005-0000-0000-000079050000}"/>
    <cellStyle name="_COMCEL SLIP COTIZACION SALUD enero 2007_TARIFAS 12" xfId="2259" xr:uid="{00000000-0005-0000-0000-00007A050000}"/>
    <cellStyle name="_COMCEL SLIP COTIZACION SALUD enero 2007_TARIFAS 2" xfId="2260" xr:uid="{00000000-0005-0000-0000-00007B050000}"/>
    <cellStyle name="_COMCEL SLIP COTIZACION SALUD enero 2007_TARIFAS 3" xfId="2261" xr:uid="{00000000-0005-0000-0000-00007C050000}"/>
    <cellStyle name="_COMCEL SLIP COTIZACION SALUD enero 2007_TARIFAS 4" xfId="2262" xr:uid="{00000000-0005-0000-0000-00007D050000}"/>
    <cellStyle name="_COMCEL SLIP COTIZACION SALUD enero 2007_TARIFAS 5" xfId="2263" xr:uid="{00000000-0005-0000-0000-00007E050000}"/>
    <cellStyle name="_COMCEL SLIP COTIZACION SALUD enero 2007_TARIFAS 6" xfId="2264" xr:uid="{00000000-0005-0000-0000-00007F050000}"/>
    <cellStyle name="_COMCEL SLIP COTIZACION SALUD enero 2007_TARIFAS 7" xfId="2265" xr:uid="{00000000-0005-0000-0000-000080050000}"/>
    <cellStyle name="_COMCEL SLIP COTIZACION SALUD enero 2007_TARIFAS 8" xfId="2266" xr:uid="{00000000-0005-0000-0000-000081050000}"/>
    <cellStyle name="_COMCEL SLIP COTIZACION SALUD enero 2007_TARIFAS 9" xfId="2267" xr:uid="{00000000-0005-0000-0000-000082050000}"/>
    <cellStyle name="_COMCEL SLIP COTIZACION SALUD enero 2007_Tarifas Cavipetrol 160511" xfId="2268" xr:uid="{00000000-0005-0000-0000-000083050000}"/>
    <cellStyle name="_COMCEL SLIP COTIZACION SALUD enero 2007_TARIFAS HUMANA ENERO - DICIEMBRE 2009" xfId="2269" xr:uid="{00000000-0005-0000-0000-000084050000}"/>
    <cellStyle name="_COMCEL SLIP COTIZACION SALUD enero 2007_TARIFAS HUMANA ENERO - DICIEMBRE 2012" xfId="2270" xr:uid="{00000000-0005-0000-0000-000085050000}"/>
    <cellStyle name="_COMCEL SLIP COTIZACION SALUD enero 2007_Tarifas Humana Enero - Diciembre 2013" xfId="2271" xr:uid="{00000000-0005-0000-0000-000086050000}"/>
    <cellStyle name="_COMCEL SLIP COTIZACION SALUD enero 2007_Xerox Definitivas" xfId="2272" xr:uid="{00000000-0005-0000-0000-000087050000}"/>
    <cellStyle name="_Comparativo Ofertas Salud planes básicos V1" xfId="714" xr:uid="{00000000-0005-0000-0000-000088050000}"/>
    <cellStyle name="_Comparativo Pacific" xfId="2273" xr:uid="{00000000-0005-0000-0000-000089050000}"/>
    <cellStyle name="_Comparativo Pacific 10" xfId="2274" xr:uid="{00000000-0005-0000-0000-00008A050000}"/>
    <cellStyle name="_Comparativo Pacific 11" xfId="2275" xr:uid="{00000000-0005-0000-0000-00008B050000}"/>
    <cellStyle name="_Comparativo Pacific 2" xfId="2276" xr:uid="{00000000-0005-0000-0000-00008C050000}"/>
    <cellStyle name="_Comparativo Pacific 3" xfId="2277" xr:uid="{00000000-0005-0000-0000-00008D050000}"/>
    <cellStyle name="_Comparativo Pacific 4" xfId="2278" xr:uid="{00000000-0005-0000-0000-00008E050000}"/>
    <cellStyle name="_Comparativo Pacific 5" xfId="2279" xr:uid="{00000000-0005-0000-0000-00008F050000}"/>
    <cellStyle name="_Comparativo Pacific 6" xfId="2280" xr:uid="{00000000-0005-0000-0000-000090050000}"/>
    <cellStyle name="_Comparativo Pacific 7" xfId="2281" xr:uid="{00000000-0005-0000-0000-000091050000}"/>
    <cellStyle name="_Comparativo Pacific 8" xfId="2282" xr:uid="{00000000-0005-0000-0000-000092050000}"/>
    <cellStyle name="_Comparativo Pacific 9" xfId="2283" xr:uid="{00000000-0005-0000-0000-000093050000}"/>
    <cellStyle name="_Compensar_Beneficios 08-09_aponteso" xfId="81" xr:uid="{00000000-0005-0000-0000-000045000000}"/>
    <cellStyle name="_Compensar_Beneficios 08-09_aponteso_3. Slips Vida DEFINITIVOS" xfId="82" xr:uid="{00000000-0005-0000-0000-000046000000}"/>
    <cellStyle name="_CONDICIONES DE COTIZACION CIAT PROPIOS-1" xfId="83" xr:uid="{00000000-0005-0000-0000-000047000000}"/>
    <cellStyle name="_Contabilizacion de Contabilidad ene-2008" xfId="2284" xr:uid="{00000000-0005-0000-0000-000094050000}"/>
    <cellStyle name="_Contabilizacion de Contabilidad ene-2008_Det 20 Usu + Costosos " xfId="2285" xr:uid="{00000000-0005-0000-0000-000095050000}"/>
    <cellStyle name="_Coop Carvajal Stros 2006-2007" xfId="84" xr:uid="{00000000-0005-0000-0000-000048000000}"/>
    <cellStyle name="_Copia de Cotizador Brecha Pensional Aerorepublica 200941" xfId="85" xr:uid="{00000000-0005-0000-0000-000049000000}"/>
    <cellStyle name="_Copia de Cotizador Brecha Pensional Aerorepublica 200941 2" xfId="86" xr:uid="{00000000-0005-0000-0000-00004A000000}"/>
    <cellStyle name="_Copia de Cotizador Brecha Pensional Aerorepublica 200941 3" xfId="87" xr:uid="{00000000-0005-0000-0000-00004B000000}"/>
    <cellStyle name="_Copia de Cotizador Brecha Pensional Aerorepublica 200941_3. Slips Vida DEFINITIVOS" xfId="88" xr:uid="{00000000-0005-0000-0000-00004C000000}"/>
    <cellStyle name="_Copia de RAD 257 (2)" xfId="2286" xr:uid="{00000000-0005-0000-0000-000098050000}"/>
    <cellStyle name="_Copia de RAD 257 (2)_Det 20 Usu + Costosos " xfId="2287" xr:uid="{00000000-0005-0000-0000-000099050000}"/>
    <cellStyle name="_Copia de Siniestralidad Vehiculos PISA" xfId="89" xr:uid="{00000000-0005-0000-0000-00004D000000}"/>
    <cellStyle name="_COPIAS ENVIO 1" xfId="2288" xr:uid="{00000000-0005-0000-0000-00009A050000}"/>
    <cellStyle name="_COPIAS ENVIO 1_Det 20 Usu + Costosos " xfId="2289" xr:uid="{00000000-0005-0000-0000-00009B050000}"/>
    <cellStyle name="_Cotiz. Autos 2009 - 2010" xfId="90" xr:uid="{00000000-0005-0000-0000-00004E000000}"/>
    <cellStyle name="_Cotiz. Autos Alcatel 2010-2011" xfId="91" xr:uid="{00000000-0005-0000-0000-00004F000000}"/>
    <cellStyle name="_Cotiz. Autos Sanford 2006.2007 Comp. Definitivo" xfId="92" xr:uid="{00000000-0005-0000-0000-000050000000}"/>
    <cellStyle name="_Cotiz. Poliza autos Sanford 2009.2010" xfId="93" xr:uid="{00000000-0005-0000-0000-000051000000}"/>
    <cellStyle name="_Cotiz. Vehiculos Kimberly 2005.2006 Comparativo" xfId="94" xr:uid="{00000000-0005-0000-0000-000052000000}"/>
    <cellStyle name="_COTIZACION 09-10 AT8817" xfId="95" xr:uid="{00000000-0005-0000-0000-000053000000}"/>
    <cellStyle name="_COTIZACION 10-11+" xfId="96" xr:uid="{00000000-0005-0000-0000-000054000000}"/>
    <cellStyle name="_Cotizacion de Financiacion" xfId="97" xr:uid="{00000000-0005-0000-0000-000055000000}"/>
    <cellStyle name="_Cotizador Brecha Pensional Aerorepublica 200934" xfId="98" xr:uid="{00000000-0005-0000-0000-000056000000}"/>
    <cellStyle name="_Cotizador Brecha Pensional Aerorepublica 200934 2" xfId="99" xr:uid="{00000000-0005-0000-0000-000057000000}"/>
    <cellStyle name="_Cotizador Brecha Pensional Aerorepublica 200934 3" xfId="100" xr:uid="{00000000-0005-0000-0000-000058000000}"/>
    <cellStyle name="_Cotizador Brecha Pensional Aerorepublica 200934_3. Slips Vida DEFINITIVOS" xfId="101" xr:uid="{00000000-0005-0000-0000-000059000000}"/>
    <cellStyle name="_Cronograma mensual de Actividades-Adriana" xfId="102" xr:uid="{00000000-0005-0000-0000-00005A000000}"/>
    <cellStyle name="_Cronograma mensual de Actividades-Adriana 10" xfId="2290" xr:uid="{00000000-0005-0000-0000-0000A7050000}"/>
    <cellStyle name="_Cronograma mensual de Actividades-Adriana 11" xfId="2291" xr:uid="{00000000-0005-0000-0000-0000A8050000}"/>
    <cellStyle name="_Cronograma mensual de Actividades-Adriana 2" xfId="2292" xr:uid="{00000000-0005-0000-0000-0000A9050000}"/>
    <cellStyle name="_Cronograma mensual de Actividades-Adriana 3" xfId="2293" xr:uid="{00000000-0005-0000-0000-0000AA050000}"/>
    <cellStyle name="_Cronograma mensual de Actividades-Adriana 4" xfId="2294" xr:uid="{00000000-0005-0000-0000-0000AB050000}"/>
    <cellStyle name="_Cronograma mensual de Actividades-Adriana 5" xfId="2295" xr:uid="{00000000-0005-0000-0000-0000AC050000}"/>
    <cellStyle name="_Cronograma mensual de Actividades-Adriana 6" xfId="2296" xr:uid="{00000000-0005-0000-0000-0000AD050000}"/>
    <cellStyle name="_Cronograma mensual de Actividades-Adriana 7" xfId="2297" xr:uid="{00000000-0005-0000-0000-0000AE050000}"/>
    <cellStyle name="_Cronograma mensual de Actividades-Adriana 8" xfId="2298" xr:uid="{00000000-0005-0000-0000-0000AF050000}"/>
    <cellStyle name="_Cronograma mensual de Actividades-Adriana 9" xfId="2299" xr:uid="{00000000-0005-0000-0000-0000B0050000}"/>
    <cellStyle name="_CTC 708 ESTADO 3 Y 4" xfId="2300" xr:uid="{00000000-0005-0000-0000-0000B1050000}"/>
    <cellStyle name="_CTC 708 ESTADO 3 Y 4_1.SINIEST MES A MES " xfId="2301" xr:uid="{00000000-0005-0000-0000-0000B2050000}"/>
    <cellStyle name="_CTC 708 ESTADO 3 Y 4_Capita Abril 09 Oct 10" xfId="2302" xr:uid="{00000000-0005-0000-0000-0000B3050000}"/>
    <cellStyle name="_CTC 708 ESTADO 3 Y 4_Contratos" xfId="2303" xr:uid="{00000000-0005-0000-0000-0000B4050000}"/>
    <cellStyle name="_CTC 708 ESTADO 3 Y 4_Costo Jul 11 Jun 12" xfId="2304" xr:uid="{00000000-0005-0000-0000-0000B5050000}"/>
    <cellStyle name="_CTC 708 ESTADO 3 Y 4_COSTO POS OCT 09 SEP  10" xfId="2305" xr:uid="{00000000-0005-0000-0000-0000B6050000}"/>
    <cellStyle name="_CTC 708 ESTADO 3 Y 4_Costo PRE" xfId="2306" xr:uid="{00000000-0005-0000-0000-0000B7050000}"/>
    <cellStyle name="_CTC 708 ESTADO 3 Y 4_Csto esfe Oct 09 Sep 10" xfId="2307" xr:uid="{00000000-0005-0000-0000-0000B8050000}"/>
    <cellStyle name="_CTC 708 ESTADO 3 Y 4_CTC" xfId="2308" xr:uid="{00000000-0005-0000-0000-0000B9050000}"/>
    <cellStyle name="_CTC 708 ESTADO 3 Y 4_ctc esfera" xfId="2309" xr:uid="{00000000-0005-0000-0000-0000BA050000}"/>
    <cellStyle name="_CTC 708 ESTADO 3 Y 4_CTC_Ingreso Jun 08 Mayo 09" xfId="2310" xr:uid="{00000000-0005-0000-0000-0000BB050000}"/>
    <cellStyle name="_CTC 708 ESTADO 3 Y 4_CTC_Reembolsos" xfId="2311" xr:uid="{00000000-0005-0000-0000-0000BC050000}"/>
    <cellStyle name="_CTC 708 ESTADO 3 Y 4_CTC_Us, Ing pos, Capita y Poliza" xfId="2312" xr:uid="{00000000-0005-0000-0000-0000BD050000}"/>
    <cellStyle name="_CTC 708 ESTADO 3 Y 4_Descuentos" xfId="2313" xr:uid="{00000000-0005-0000-0000-0000BE050000}"/>
    <cellStyle name="_CTC 708 ESTADO 3 Y 4_Det Pfizer Oct 10 Marz 11" xfId="2314" xr:uid="{00000000-0005-0000-0000-0000BF050000}"/>
    <cellStyle name="_CTC 708 ESTADO 3 Y 4_Gasto x Grandes Rubros" xfId="2315" xr:uid="{00000000-0005-0000-0000-0000C0050000}"/>
    <cellStyle name="_CTC 708 ESTADO 3 Y 4_Hoja2" xfId="2316" xr:uid="{00000000-0005-0000-0000-0000C1050000}"/>
    <cellStyle name="_CTC 708 ESTADO 3 Y 4_Hoja3" xfId="2317" xr:uid="{00000000-0005-0000-0000-0000C2050000}"/>
    <cellStyle name="_CTC 708 ESTADO 3 Y 4_Hoja5" xfId="2318" xr:uid="{00000000-0005-0000-0000-0000C3050000}"/>
    <cellStyle name="_CTC 708 ESTADO 3 Y 4_Hoja6" xfId="2319" xr:uid="{00000000-0005-0000-0000-0000C4050000}"/>
    <cellStyle name="_CTC 708 ESTADO 3 Y 4_Ingres Pos Oct 09 Sep 10" xfId="2320" xr:uid="{00000000-0005-0000-0000-0000C5050000}"/>
    <cellStyle name="_CTC 708 ESTADO 3 Y 4_REASEGURO" xfId="2321" xr:uid="{00000000-0005-0000-0000-0000C6050000}"/>
    <cellStyle name="_CTC 708 ESTADO 3 Y 4_REASEGURO_Ingreso PRE" xfId="2322" xr:uid="{00000000-0005-0000-0000-0000C7050000}"/>
    <cellStyle name="_CTC 708 ESTADO 3 Y 4_REASEGURO_Ingreso PRE_Reembolsos x Cont " xfId="2323" xr:uid="{00000000-0005-0000-0000-0000C8050000}"/>
    <cellStyle name="_CTC 708 ESTADO 3 Y 4_REASEGURO_Reembolsos" xfId="2324" xr:uid="{00000000-0005-0000-0000-0000C9050000}"/>
    <cellStyle name="_CTC 708 ESTADO 3 Y 4_REASEGURO_Reembolsos x Cont " xfId="2325" xr:uid="{00000000-0005-0000-0000-0000CA050000}"/>
    <cellStyle name="_CTC 708 ESTADO 3 Y 4_REASEGURO_Reembolsos_Reembolsos x Cont " xfId="2326" xr:uid="{00000000-0005-0000-0000-0000CB050000}"/>
    <cellStyle name="_CTC 708 ESTADO 3 Y 4_RECOBROS" xfId="2327" xr:uid="{00000000-0005-0000-0000-0000CC050000}"/>
    <cellStyle name="_CTC 708 ESTADO 3 Y 4_RECOBROS_Ingreso PRE" xfId="2328" xr:uid="{00000000-0005-0000-0000-0000CD050000}"/>
    <cellStyle name="_CTC 708 ESTADO 3 Y 4_RECOBROS_Ingreso PRE_Reembolsos x Cont " xfId="2329" xr:uid="{00000000-0005-0000-0000-0000CE050000}"/>
    <cellStyle name="_CTC 708 ESTADO 3 Y 4_RECOBROS_Reembolsos" xfId="2330" xr:uid="{00000000-0005-0000-0000-0000CF050000}"/>
    <cellStyle name="_CTC 708 ESTADO 3 Y 4_RECOBROS_Reembolsos x Cont " xfId="2331" xr:uid="{00000000-0005-0000-0000-0000D0050000}"/>
    <cellStyle name="_CTC 708 ESTADO 3 Y 4_RECOBROS_Reembolsos_Reembolsos x Cont " xfId="2332" xr:uid="{00000000-0005-0000-0000-0000D1050000}"/>
    <cellStyle name="_CTC 708 ESTADO 3 Y 4_Reembolsos x Cont " xfId="2333" xr:uid="{00000000-0005-0000-0000-0000D2050000}"/>
    <cellStyle name="_CTC 708 ESTADO 3 Y 4_UPD'S" xfId="2334" xr:uid="{00000000-0005-0000-0000-0000D3050000}"/>
    <cellStyle name="_CTC AJUS-ACEPT" xfId="2335" xr:uid="{00000000-0005-0000-0000-0000D4050000}"/>
    <cellStyle name="_CTC AJUS-ACEPT_Det 20 Usu + Costosos " xfId="2336" xr:uid="{00000000-0005-0000-0000-0000D5050000}"/>
    <cellStyle name="_CTC PROC" xfId="2337" xr:uid="{00000000-0005-0000-0000-0000D6050000}"/>
    <cellStyle name="_CTC PROC_Det 20 Usu + Costosos " xfId="2338" xr:uid="{00000000-0005-0000-0000-0000D7050000}"/>
    <cellStyle name="_CTC procedimientos" xfId="2339" xr:uid="{00000000-0005-0000-0000-0000D8050000}"/>
    <cellStyle name="_CTC procedimientos_Det 20 Usu + Costosos " xfId="2340" xr:uid="{00000000-0005-0000-0000-0000D9050000}"/>
    <cellStyle name="_CTC_EXTEMP_113" xfId="2341" xr:uid="{00000000-0005-0000-0000-0000DA050000}"/>
    <cellStyle name="_CTC_EXTEMP_113_Det 20 Usu + Costosos " xfId="2342" xr:uid="{00000000-0005-0000-0000-0000DB050000}"/>
    <cellStyle name="_CTC98 DEMANDA" xfId="2343" xr:uid="{00000000-0005-0000-0000-0000DC050000}"/>
    <cellStyle name="_CTC98 DEMANDA_Det 20 Usu + Costosos " xfId="2344" xr:uid="{00000000-0005-0000-0000-0000DD050000}"/>
    <cellStyle name="_CUADRO ENVIO CIAS PG AIG 2005-2006 05-04-01" xfId="103" xr:uid="{00000000-0005-0000-0000-00005B000000}"/>
    <cellStyle name="_DHL" xfId="2345" xr:uid="{00000000-0005-0000-0000-0000DF050000}"/>
    <cellStyle name="_DHL_RECKITT_TABLADEVALORESASEGURADOS" xfId="2346" xr:uid="{00000000-0005-0000-0000-0000E0050000}"/>
    <cellStyle name="_DHL_TABLADECOBERTURASYVALORESASEGURADOS" xfId="2347" xr:uid="{00000000-0005-0000-0000-0000E1050000}"/>
    <cellStyle name="_DIGITACION 2007" xfId="2348" xr:uid="{00000000-0005-0000-0000-0000E2050000}"/>
    <cellStyle name="_DIGITACION 2007_Det 20 Usu + Costosos " xfId="2349" xr:uid="{00000000-0005-0000-0000-0000E3050000}"/>
    <cellStyle name="_ENVIO 255" xfId="2350" xr:uid="{00000000-0005-0000-0000-0000E4050000}"/>
    <cellStyle name="_ENVIO 255_Det 20 Usu + Costosos " xfId="2351" xr:uid="{00000000-0005-0000-0000-0000E5050000}"/>
    <cellStyle name="_ESQUEMA INCREMENTOS  2 AÑO" xfId="2352" xr:uid="{00000000-0005-0000-0000-0000E6050000}"/>
    <cellStyle name="_Ev Carvajal" xfId="2353" xr:uid="{00000000-0005-0000-0000-0000E7050000}"/>
    <cellStyle name="_Ev CEPCOLSA" xfId="104" xr:uid="{00000000-0005-0000-0000-00005C000000}"/>
    <cellStyle name="_Ev CEPCOLSA 10" xfId="2354" xr:uid="{00000000-0005-0000-0000-0000E9050000}"/>
    <cellStyle name="_Ev CEPCOLSA 11" xfId="2355" xr:uid="{00000000-0005-0000-0000-0000EA050000}"/>
    <cellStyle name="_Ev CEPCOLSA 2" xfId="2356" xr:uid="{00000000-0005-0000-0000-0000EB050000}"/>
    <cellStyle name="_Ev CEPCOLSA 3" xfId="2357" xr:uid="{00000000-0005-0000-0000-0000EC050000}"/>
    <cellStyle name="_Ev CEPCOLSA 4" xfId="2358" xr:uid="{00000000-0005-0000-0000-0000ED050000}"/>
    <cellStyle name="_Ev CEPCOLSA 5" xfId="2359" xr:uid="{00000000-0005-0000-0000-0000EE050000}"/>
    <cellStyle name="_Ev CEPCOLSA 6" xfId="2360" xr:uid="{00000000-0005-0000-0000-0000EF050000}"/>
    <cellStyle name="_Ev CEPCOLSA 7" xfId="2361" xr:uid="{00000000-0005-0000-0000-0000F0050000}"/>
    <cellStyle name="_Ev CEPCOLSA 8" xfId="2362" xr:uid="{00000000-0005-0000-0000-0000F1050000}"/>
    <cellStyle name="_Ev CEPCOLSA 9" xfId="2363" xr:uid="{00000000-0005-0000-0000-0000F2050000}"/>
    <cellStyle name="_Ev Coomonomeros" xfId="2364" xr:uid="{00000000-0005-0000-0000-0000F3050000}"/>
    <cellStyle name="_Ev Eli Lilly" xfId="2365" xr:uid="{00000000-0005-0000-0000-0000F4050000}"/>
    <cellStyle name="_Ev Eli Lilly_GRUPOS II 2011 (G - X).xls" xfId="2366" xr:uid="{00000000-0005-0000-0000-0000F5050000}"/>
    <cellStyle name="_Ev Eli Lilly_GRUPOS II 2012 (G - X).xls" xfId="2367" xr:uid="{00000000-0005-0000-0000-0000F6050000}"/>
    <cellStyle name="_Ev Eli Lilly_INCREMENTO ENERO 2012 A-E" xfId="2368" xr:uid="{00000000-0005-0000-0000-0000F7050000}"/>
    <cellStyle name="_Ev Eli Lilly_INCREMENTO ENERO 2012 A-E." xfId="2369" xr:uid="{00000000-0005-0000-0000-0000F8050000}"/>
    <cellStyle name="_Ev Eli Lilly_INCREMENTO ENERO 2012 H-L" xfId="2370" xr:uid="{00000000-0005-0000-0000-0000F9050000}"/>
    <cellStyle name="_Ev Eli Lilly_INCREMENTO ENERO 2012 M-X" xfId="2371" xr:uid="{00000000-0005-0000-0000-0000FA050000}"/>
    <cellStyle name="_Ev Eli Lilly_Libro2 (60)" xfId="2372" xr:uid="{00000000-0005-0000-0000-0000FB050000}"/>
    <cellStyle name="_Ev Eli Lilly_PIEDRAS PRECIOSAS DIFERENTE A ENERO" xfId="2373" xr:uid="{00000000-0005-0000-0000-0000FC050000}"/>
    <cellStyle name="_Ev Eli Lilly_PIEDRAS PRECIOSAS DIFERENTE A ENERO 10" xfId="2374" xr:uid="{00000000-0005-0000-0000-0000FD050000}"/>
    <cellStyle name="_Ev Eli Lilly_PIEDRAS PRECIOSAS DIFERENTE A ENERO 11" xfId="2375" xr:uid="{00000000-0005-0000-0000-0000FE050000}"/>
    <cellStyle name="_Ev Eli Lilly_PIEDRAS PRECIOSAS DIFERENTE A ENERO 2" xfId="2376" xr:uid="{00000000-0005-0000-0000-0000FF050000}"/>
    <cellStyle name="_Ev Eli Lilly_PIEDRAS PRECIOSAS DIFERENTE A ENERO 3" xfId="2377" xr:uid="{00000000-0005-0000-0000-000000060000}"/>
    <cellStyle name="_Ev Eli Lilly_PIEDRAS PRECIOSAS DIFERENTE A ENERO 4" xfId="2378" xr:uid="{00000000-0005-0000-0000-000001060000}"/>
    <cellStyle name="_Ev Eli Lilly_PIEDRAS PRECIOSAS DIFERENTE A ENERO 5" xfId="2379" xr:uid="{00000000-0005-0000-0000-000002060000}"/>
    <cellStyle name="_Ev Eli Lilly_PIEDRAS PRECIOSAS DIFERENTE A ENERO 6" xfId="2380" xr:uid="{00000000-0005-0000-0000-000003060000}"/>
    <cellStyle name="_Ev Eli Lilly_PIEDRAS PRECIOSAS DIFERENTE A ENERO 7" xfId="2381" xr:uid="{00000000-0005-0000-0000-000004060000}"/>
    <cellStyle name="_Ev Eli Lilly_PIEDRAS PRECIOSAS DIFERENTE A ENERO 8" xfId="2382" xr:uid="{00000000-0005-0000-0000-000005060000}"/>
    <cellStyle name="_Ev Eli Lilly_PIEDRAS PRECIOSAS DIFERENTE A ENERO 9" xfId="2383" xr:uid="{00000000-0005-0000-0000-000006060000}"/>
    <cellStyle name="_Ev Eli Lilly_PIEDRAS PRECIOSAS DIFERENTE A ENERO_Ev.SANOFI" xfId="2384" xr:uid="{00000000-0005-0000-0000-000007060000}"/>
    <cellStyle name="_Ev Eli Lilly_Tarifas Humana Enero - Diciembre 2013" xfId="2385" xr:uid="{00000000-0005-0000-0000-000008060000}"/>
    <cellStyle name="_Ev Eli Lilly_Tarifas Humana Enero - Diciembre 2013 10" xfId="2386" xr:uid="{00000000-0005-0000-0000-000009060000}"/>
    <cellStyle name="_Ev Eli Lilly_Tarifas Humana Enero - Diciembre 2013 11" xfId="2387" xr:uid="{00000000-0005-0000-0000-00000A060000}"/>
    <cellStyle name="_Ev Eli Lilly_Tarifas Humana Enero - Diciembre 2013 2" xfId="2388" xr:uid="{00000000-0005-0000-0000-00000B060000}"/>
    <cellStyle name="_Ev Eli Lilly_Tarifas Humana Enero - Diciembre 2013 3" xfId="2389" xr:uid="{00000000-0005-0000-0000-00000C060000}"/>
    <cellStyle name="_Ev Eli Lilly_Tarifas Humana Enero - Diciembre 2013 4" xfId="2390" xr:uid="{00000000-0005-0000-0000-00000D060000}"/>
    <cellStyle name="_Ev Eli Lilly_Tarifas Humana Enero - Diciembre 2013 5" xfId="2391" xr:uid="{00000000-0005-0000-0000-00000E060000}"/>
    <cellStyle name="_Ev Eli Lilly_Tarifas Humana Enero - Diciembre 2013 6" xfId="2392" xr:uid="{00000000-0005-0000-0000-00000F060000}"/>
    <cellStyle name="_Ev Eli Lilly_Tarifas Humana Enero - Diciembre 2013 7" xfId="2393" xr:uid="{00000000-0005-0000-0000-000010060000}"/>
    <cellStyle name="_Ev Eli Lilly_Tarifas Humana Enero - Diciembre 2013 8" xfId="2394" xr:uid="{00000000-0005-0000-0000-000011060000}"/>
    <cellStyle name="_Ev Eli Lilly_Tarifas Humana Enero - Diciembre 2013 9" xfId="2395" xr:uid="{00000000-0005-0000-0000-000012060000}"/>
    <cellStyle name="_Ev ISA 2009" xfId="2396" xr:uid="{00000000-0005-0000-0000-000013060000}"/>
    <cellStyle name="_Ev Michelin 2009" xfId="2397" xr:uid="{00000000-0005-0000-0000-000014060000}"/>
    <cellStyle name="_Ev Microsoft" xfId="2398" xr:uid="{00000000-0005-0000-0000-000015060000}"/>
    <cellStyle name="_Ev Microsoft 10" xfId="2399" xr:uid="{00000000-0005-0000-0000-000016060000}"/>
    <cellStyle name="_Ev Microsoft 11" xfId="2400" xr:uid="{00000000-0005-0000-0000-000017060000}"/>
    <cellStyle name="_Ev Microsoft 2" xfId="2401" xr:uid="{00000000-0005-0000-0000-000018060000}"/>
    <cellStyle name="_Ev Microsoft 3" xfId="2402" xr:uid="{00000000-0005-0000-0000-000019060000}"/>
    <cellStyle name="_Ev Microsoft 4" xfId="2403" xr:uid="{00000000-0005-0000-0000-00001A060000}"/>
    <cellStyle name="_Ev Microsoft 5" xfId="2404" xr:uid="{00000000-0005-0000-0000-00001B060000}"/>
    <cellStyle name="_Ev Microsoft 6" xfId="2405" xr:uid="{00000000-0005-0000-0000-00001C060000}"/>
    <cellStyle name="_Ev Microsoft 7" xfId="2406" xr:uid="{00000000-0005-0000-0000-00001D060000}"/>
    <cellStyle name="_Ev Microsoft 8" xfId="2407" xr:uid="{00000000-0005-0000-0000-00001E060000}"/>
    <cellStyle name="_Ev Microsoft 9" xfId="2408" xr:uid="{00000000-0005-0000-0000-00001F060000}"/>
    <cellStyle name="_Ev Microsoft_Ev.SANOFI" xfId="2409" xr:uid="{00000000-0005-0000-0000-000020060000}"/>
    <cellStyle name="_Ev Microsoft_GRUPOS II 2012 (G - X).xls" xfId="2410" xr:uid="{00000000-0005-0000-0000-000021060000}"/>
    <cellStyle name="_Ev Microsoft_GRUPOS II 2012 (G - X).xls 10" xfId="2411" xr:uid="{00000000-0005-0000-0000-000022060000}"/>
    <cellStyle name="_Ev Microsoft_GRUPOS II 2012 (G - X).xls 11" xfId="2412" xr:uid="{00000000-0005-0000-0000-000023060000}"/>
    <cellStyle name="_Ev Microsoft_GRUPOS II 2012 (G - X).xls 2" xfId="2413" xr:uid="{00000000-0005-0000-0000-000024060000}"/>
    <cellStyle name="_Ev Microsoft_GRUPOS II 2012 (G - X).xls 3" xfId="2414" xr:uid="{00000000-0005-0000-0000-000025060000}"/>
    <cellStyle name="_Ev Microsoft_GRUPOS II 2012 (G - X).xls 4" xfId="2415" xr:uid="{00000000-0005-0000-0000-000026060000}"/>
    <cellStyle name="_Ev Microsoft_GRUPOS II 2012 (G - X).xls 5" xfId="2416" xr:uid="{00000000-0005-0000-0000-000027060000}"/>
    <cellStyle name="_Ev Microsoft_GRUPOS II 2012 (G - X).xls 6" xfId="2417" xr:uid="{00000000-0005-0000-0000-000028060000}"/>
    <cellStyle name="_Ev Microsoft_GRUPOS II 2012 (G - X).xls 7" xfId="2418" xr:uid="{00000000-0005-0000-0000-000029060000}"/>
    <cellStyle name="_Ev Microsoft_GRUPOS II 2012 (G - X).xls 8" xfId="2419" xr:uid="{00000000-0005-0000-0000-00002A060000}"/>
    <cellStyle name="_Ev Microsoft_GRUPOS II 2012 (G - X).xls 9" xfId="2420" xr:uid="{00000000-0005-0000-0000-00002B060000}"/>
    <cellStyle name="_Ev Microsoft_GRUPOS II 2013 (G - X).xls" xfId="2421" xr:uid="{00000000-0005-0000-0000-00002C060000}"/>
    <cellStyle name="_Ev Microsoft_GRUPOS II 2013 (G - X).xls 10" xfId="2422" xr:uid="{00000000-0005-0000-0000-00002D060000}"/>
    <cellStyle name="_Ev Microsoft_GRUPOS II 2013 (G - X).xls 11" xfId="2423" xr:uid="{00000000-0005-0000-0000-00002E060000}"/>
    <cellStyle name="_Ev Microsoft_GRUPOS II 2013 (G - X).xls 2" xfId="2424" xr:uid="{00000000-0005-0000-0000-00002F060000}"/>
    <cellStyle name="_Ev Microsoft_GRUPOS II 2013 (G - X).xls 3" xfId="2425" xr:uid="{00000000-0005-0000-0000-000030060000}"/>
    <cellStyle name="_Ev Microsoft_GRUPOS II 2013 (G - X).xls 4" xfId="2426" xr:uid="{00000000-0005-0000-0000-000031060000}"/>
    <cellStyle name="_Ev Microsoft_GRUPOS II 2013 (G - X).xls 5" xfId="2427" xr:uid="{00000000-0005-0000-0000-000032060000}"/>
    <cellStyle name="_Ev Microsoft_GRUPOS II 2013 (G - X).xls 6" xfId="2428" xr:uid="{00000000-0005-0000-0000-000033060000}"/>
    <cellStyle name="_Ev Microsoft_GRUPOS II 2013 (G - X).xls 7" xfId="2429" xr:uid="{00000000-0005-0000-0000-000034060000}"/>
    <cellStyle name="_Ev Microsoft_GRUPOS II 2013 (G - X).xls 8" xfId="2430" xr:uid="{00000000-0005-0000-0000-000035060000}"/>
    <cellStyle name="_Ev Microsoft_GRUPOS II 2013 (G - X).xls 9" xfId="2431" xr:uid="{00000000-0005-0000-0000-000036060000}"/>
    <cellStyle name="_Ev Microsoft_INCREMENTO ENERO 2012 F-G" xfId="2432" xr:uid="{00000000-0005-0000-0000-000037060000}"/>
    <cellStyle name="_Ev Microsoft_INCREMENTO ENERO 2012 F-G.xls" xfId="2433" xr:uid="{00000000-0005-0000-0000-000038060000}"/>
    <cellStyle name="_Ev Microsoft_INCREMENTO ENERO 2013 A-E" xfId="2434" xr:uid="{00000000-0005-0000-0000-000039060000}"/>
    <cellStyle name="_Ev Microsoft_INCREMENTO ENERO 2013 A-E 10" xfId="2435" xr:uid="{00000000-0005-0000-0000-00003A060000}"/>
    <cellStyle name="_Ev Microsoft_INCREMENTO ENERO 2013 A-E 11" xfId="2436" xr:uid="{00000000-0005-0000-0000-00003B060000}"/>
    <cellStyle name="_Ev Microsoft_INCREMENTO ENERO 2013 A-E 2" xfId="2437" xr:uid="{00000000-0005-0000-0000-00003C060000}"/>
    <cellStyle name="_Ev Microsoft_INCREMENTO ENERO 2013 A-E 3" xfId="2438" xr:uid="{00000000-0005-0000-0000-00003D060000}"/>
    <cellStyle name="_Ev Microsoft_INCREMENTO ENERO 2013 A-E 4" xfId="2439" xr:uid="{00000000-0005-0000-0000-00003E060000}"/>
    <cellStyle name="_Ev Microsoft_INCREMENTO ENERO 2013 A-E 5" xfId="2440" xr:uid="{00000000-0005-0000-0000-00003F060000}"/>
    <cellStyle name="_Ev Microsoft_INCREMENTO ENERO 2013 A-E 6" xfId="2441" xr:uid="{00000000-0005-0000-0000-000040060000}"/>
    <cellStyle name="_Ev Microsoft_INCREMENTO ENERO 2013 A-E 7" xfId="2442" xr:uid="{00000000-0005-0000-0000-000041060000}"/>
    <cellStyle name="_Ev Microsoft_INCREMENTO ENERO 2013 A-E 8" xfId="2443" xr:uid="{00000000-0005-0000-0000-000042060000}"/>
    <cellStyle name="_Ev Microsoft_INCREMENTO ENERO 2013 A-E 9" xfId="2444" xr:uid="{00000000-0005-0000-0000-000043060000}"/>
    <cellStyle name="_Ev Microsoft_INCREMENTO ENERO 2013 F-G" xfId="2445" xr:uid="{00000000-0005-0000-0000-000044060000}"/>
    <cellStyle name="_Ev Microsoft_INCREMENTO ENERO 2013 M-X" xfId="2446" xr:uid="{00000000-0005-0000-0000-000045060000}"/>
    <cellStyle name="_Ev Microsoft_INCREMENTO ENERO 2013 M-X 10" xfId="2447" xr:uid="{00000000-0005-0000-0000-000046060000}"/>
    <cellStyle name="_Ev Microsoft_INCREMENTO ENERO 2013 M-X 11" xfId="2448" xr:uid="{00000000-0005-0000-0000-000047060000}"/>
    <cellStyle name="_Ev Microsoft_INCREMENTO ENERO 2013 M-X 2" xfId="2449" xr:uid="{00000000-0005-0000-0000-000048060000}"/>
    <cellStyle name="_Ev Microsoft_INCREMENTO ENERO 2013 M-X 3" xfId="2450" xr:uid="{00000000-0005-0000-0000-000049060000}"/>
    <cellStyle name="_Ev Microsoft_INCREMENTO ENERO 2013 M-X 4" xfId="2451" xr:uid="{00000000-0005-0000-0000-00004A060000}"/>
    <cellStyle name="_Ev Microsoft_INCREMENTO ENERO 2013 M-X 5" xfId="2452" xr:uid="{00000000-0005-0000-0000-00004B060000}"/>
    <cellStyle name="_Ev Microsoft_INCREMENTO ENERO 2013 M-X 6" xfId="2453" xr:uid="{00000000-0005-0000-0000-00004C060000}"/>
    <cellStyle name="_Ev Microsoft_INCREMENTO ENERO 2013 M-X 7" xfId="2454" xr:uid="{00000000-0005-0000-0000-00004D060000}"/>
    <cellStyle name="_Ev Microsoft_INCREMENTO ENERO 2013 M-X 8" xfId="2455" xr:uid="{00000000-0005-0000-0000-00004E060000}"/>
    <cellStyle name="_Ev Microsoft_INCREMENTO ENERO 2013 M-X 9" xfId="2456" xr:uid="{00000000-0005-0000-0000-00004F060000}"/>
    <cellStyle name="_Ev Microsoft_Libro2" xfId="2457" xr:uid="{00000000-0005-0000-0000-000050060000}"/>
    <cellStyle name="_Ev Microsoft_Libro2 10" xfId="2458" xr:uid="{00000000-0005-0000-0000-000051060000}"/>
    <cellStyle name="_Ev Microsoft_Libro2 11" xfId="2459" xr:uid="{00000000-0005-0000-0000-000052060000}"/>
    <cellStyle name="_Ev Microsoft_Libro2 2" xfId="2460" xr:uid="{00000000-0005-0000-0000-000053060000}"/>
    <cellStyle name="_Ev Microsoft_Libro2 3" xfId="2461" xr:uid="{00000000-0005-0000-0000-000054060000}"/>
    <cellStyle name="_Ev Microsoft_Libro2 4" xfId="2462" xr:uid="{00000000-0005-0000-0000-000055060000}"/>
    <cellStyle name="_Ev Microsoft_Libro2 5" xfId="2463" xr:uid="{00000000-0005-0000-0000-000056060000}"/>
    <cellStyle name="_Ev Microsoft_Libro2 6" xfId="2464" xr:uid="{00000000-0005-0000-0000-000057060000}"/>
    <cellStyle name="_Ev Microsoft_Libro2 7" xfId="2465" xr:uid="{00000000-0005-0000-0000-000058060000}"/>
    <cellStyle name="_Ev Microsoft_Libro2 8" xfId="2466" xr:uid="{00000000-0005-0000-0000-000059060000}"/>
    <cellStyle name="_Ev Microsoft_Libro2 9" xfId="2467" xr:uid="{00000000-0005-0000-0000-00005A060000}"/>
    <cellStyle name="_Ev Microsoft_SLIP DE RENOVACION 2013 (3)" xfId="2468" xr:uid="{00000000-0005-0000-0000-00005B060000}"/>
    <cellStyle name="_Ev Schlumberger 2009" xfId="2469" xr:uid="{00000000-0005-0000-0000-00005C060000}"/>
    <cellStyle name="_Ev. empresa _N N _Slipcia Medicina Prepagada_almonacidy" xfId="2470" xr:uid="{00000000-0005-0000-0000-00005D060000}"/>
    <cellStyle name="_Ev.MEXICHEN RESINAS COL" xfId="2471" xr:uid="{00000000-0005-0000-0000-00005E060000}"/>
    <cellStyle name="_Ev.MEXICHEN RESINAS COL 10" xfId="2472" xr:uid="{00000000-0005-0000-0000-00005F060000}"/>
    <cellStyle name="_Ev.MEXICHEN RESINAS COL 11" xfId="2473" xr:uid="{00000000-0005-0000-0000-000060060000}"/>
    <cellStyle name="_Ev.MEXICHEN RESINAS COL 2" xfId="2474" xr:uid="{00000000-0005-0000-0000-000061060000}"/>
    <cellStyle name="_Ev.MEXICHEN RESINAS COL 3" xfId="2475" xr:uid="{00000000-0005-0000-0000-000062060000}"/>
    <cellStyle name="_Ev.MEXICHEN RESINAS COL 4" xfId="2476" xr:uid="{00000000-0005-0000-0000-000063060000}"/>
    <cellStyle name="_Ev.MEXICHEN RESINAS COL 5" xfId="2477" xr:uid="{00000000-0005-0000-0000-000064060000}"/>
    <cellStyle name="_Ev.MEXICHEN RESINAS COL 6" xfId="2478" xr:uid="{00000000-0005-0000-0000-000065060000}"/>
    <cellStyle name="_Ev.MEXICHEN RESINAS COL 7" xfId="2479" xr:uid="{00000000-0005-0000-0000-000066060000}"/>
    <cellStyle name="_Ev.MEXICHEN RESINAS COL 8" xfId="2480" xr:uid="{00000000-0005-0000-0000-000067060000}"/>
    <cellStyle name="_Ev.MEXICHEN RESINAS COL 9" xfId="2481" xr:uid="{00000000-0005-0000-0000-000068060000}"/>
    <cellStyle name="_Extemporaneidad Cuentas Ajustadas Abril-2008" xfId="2482" xr:uid="{00000000-0005-0000-0000-000069060000}"/>
    <cellStyle name="_Extemporaneidad Cuentas Ajustadas Abril-2008_Det 20 Usu + Costosos " xfId="2483" xr:uid="{00000000-0005-0000-0000-00006A060000}"/>
    <cellStyle name="_feb Pendientes y no recobro" xfId="2484" xr:uid="{00000000-0005-0000-0000-00006B060000}"/>
    <cellStyle name="_feb Pendientes y no recobro_Ingreso PRE" xfId="2485" xr:uid="{00000000-0005-0000-0000-00006C060000}"/>
    <cellStyle name="_feb Pendientes y no recobro_Ingreso PRE_Reembolsos x Cont " xfId="2486" xr:uid="{00000000-0005-0000-0000-00006D060000}"/>
    <cellStyle name="_feb Pendientes y no recobro_REASEGURO" xfId="2487" xr:uid="{00000000-0005-0000-0000-00006E060000}"/>
    <cellStyle name="_feb Pendientes y no recobro_REASEGURO_Ingreso PRE" xfId="2488" xr:uid="{00000000-0005-0000-0000-00006F060000}"/>
    <cellStyle name="_feb Pendientes y no recobro_REASEGURO_Ingreso PRE_Reembolsos x Cont " xfId="2489" xr:uid="{00000000-0005-0000-0000-000070060000}"/>
    <cellStyle name="_feb Pendientes y no recobro_REASEGURO_Reembolsos" xfId="2490" xr:uid="{00000000-0005-0000-0000-000071060000}"/>
    <cellStyle name="_feb Pendientes y no recobro_REASEGURO_Reembolsos x Cont " xfId="2491" xr:uid="{00000000-0005-0000-0000-000072060000}"/>
    <cellStyle name="_feb Pendientes y no recobro_REASEGURO_Reembolsos_Reembolsos x Cont " xfId="2492" xr:uid="{00000000-0005-0000-0000-000073060000}"/>
    <cellStyle name="_feb Pendientes y no recobro_Reembolsos" xfId="2493" xr:uid="{00000000-0005-0000-0000-000074060000}"/>
    <cellStyle name="_feb Pendientes y no recobro_Reembolsos x Cont " xfId="2494" xr:uid="{00000000-0005-0000-0000-000075060000}"/>
    <cellStyle name="_feb Pendientes y no recobro_Reembolsos_Reembolsos x Cont " xfId="2495" xr:uid="{00000000-0005-0000-0000-000076060000}"/>
    <cellStyle name="_formato matriz" xfId="2496" xr:uid="{00000000-0005-0000-0000-000077060000}"/>
    <cellStyle name="_formato matriz 10" xfId="2497" xr:uid="{00000000-0005-0000-0000-000078060000}"/>
    <cellStyle name="_formato matriz 11" xfId="2498" xr:uid="{00000000-0005-0000-0000-000079060000}"/>
    <cellStyle name="_formato matriz 2" xfId="2499" xr:uid="{00000000-0005-0000-0000-00007A060000}"/>
    <cellStyle name="_formato matriz 3" xfId="2500" xr:uid="{00000000-0005-0000-0000-00007B060000}"/>
    <cellStyle name="_formato matriz 4" xfId="2501" xr:uid="{00000000-0005-0000-0000-00007C060000}"/>
    <cellStyle name="_formato matriz 5" xfId="2502" xr:uid="{00000000-0005-0000-0000-00007D060000}"/>
    <cellStyle name="_formato matriz 6" xfId="2503" xr:uid="{00000000-0005-0000-0000-00007E060000}"/>
    <cellStyle name="_formato matriz 7" xfId="2504" xr:uid="{00000000-0005-0000-0000-00007F060000}"/>
    <cellStyle name="_formato matriz 8" xfId="2505" xr:uid="{00000000-0005-0000-0000-000080060000}"/>
    <cellStyle name="_formato matriz 9" xfId="2506" xr:uid="{00000000-0005-0000-0000-000081060000}"/>
    <cellStyle name="_formato matriz_Ev.SANOFI" xfId="2507" xr:uid="{00000000-0005-0000-0000-000082060000}"/>
    <cellStyle name="_formato matriz_GRUPOS II 2012 (G - X).xls" xfId="2508" xr:uid="{00000000-0005-0000-0000-000083060000}"/>
    <cellStyle name="_formato matriz_GRUPOS II 2012 (G - X).xls 10" xfId="2509" xr:uid="{00000000-0005-0000-0000-000084060000}"/>
    <cellStyle name="_formato matriz_GRUPOS II 2012 (G - X).xls 11" xfId="2510" xr:uid="{00000000-0005-0000-0000-000085060000}"/>
    <cellStyle name="_formato matriz_GRUPOS II 2012 (G - X).xls 2" xfId="2511" xr:uid="{00000000-0005-0000-0000-000086060000}"/>
    <cellStyle name="_formato matriz_GRUPOS II 2012 (G - X).xls 3" xfId="2512" xr:uid="{00000000-0005-0000-0000-000087060000}"/>
    <cellStyle name="_formato matriz_GRUPOS II 2012 (G - X).xls 4" xfId="2513" xr:uid="{00000000-0005-0000-0000-000088060000}"/>
    <cellStyle name="_formato matriz_GRUPOS II 2012 (G - X).xls 5" xfId="2514" xr:uid="{00000000-0005-0000-0000-000089060000}"/>
    <cellStyle name="_formato matriz_GRUPOS II 2012 (G - X).xls 6" xfId="2515" xr:uid="{00000000-0005-0000-0000-00008A060000}"/>
    <cellStyle name="_formato matriz_GRUPOS II 2012 (G - X).xls 7" xfId="2516" xr:uid="{00000000-0005-0000-0000-00008B060000}"/>
    <cellStyle name="_formato matriz_GRUPOS II 2012 (G - X).xls 8" xfId="2517" xr:uid="{00000000-0005-0000-0000-00008C060000}"/>
    <cellStyle name="_formato matriz_GRUPOS II 2012 (G - X).xls 9" xfId="2518" xr:uid="{00000000-0005-0000-0000-00008D060000}"/>
    <cellStyle name="_formato matriz_GRUPOS II 2013 (G - X).xls" xfId="2519" xr:uid="{00000000-0005-0000-0000-00008E060000}"/>
    <cellStyle name="_formato matriz_GRUPOS II 2013 (G - X).xls 10" xfId="2520" xr:uid="{00000000-0005-0000-0000-00008F060000}"/>
    <cellStyle name="_formato matriz_GRUPOS II 2013 (G - X).xls 11" xfId="2521" xr:uid="{00000000-0005-0000-0000-000090060000}"/>
    <cellStyle name="_formato matriz_GRUPOS II 2013 (G - X).xls 2" xfId="2522" xr:uid="{00000000-0005-0000-0000-000091060000}"/>
    <cellStyle name="_formato matriz_GRUPOS II 2013 (G - X).xls 3" xfId="2523" xr:uid="{00000000-0005-0000-0000-000092060000}"/>
    <cellStyle name="_formato matriz_GRUPOS II 2013 (G - X).xls 4" xfId="2524" xr:uid="{00000000-0005-0000-0000-000093060000}"/>
    <cellStyle name="_formato matriz_GRUPOS II 2013 (G - X).xls 5" xfId="2525" xr:uid="{00000000-0005-0000-0000-000094060000}"/>
    <cellStyle name="_formato matriz_GRUPOS II 2013 (G - X).xls 6" xfId="2526" xr:uid="{00000000-0005-0000-0000-000095060000}"/>
    <cellStyle name="_formato matriz_GRUPOS II 2013 (G - X).xls 7" xfId="2527" xr:uid="{00000000-0005-0000-0000-000096060000}"/>
    <cellStyle name="_formato matriz_GRUPOS II 2013 (G - X).xls 8" xfId="2528" xr:uid="{00000000-0005-0000-0000-000097060000}"/>
    <cellStyle name="_formato matriz_GRUPOS II 2013 (G - X).xls 9" xfId="2529" xr:uid="{00000000-0005-0000-0000-000098060000}"/>
    <cellStyle name="_formato matriz_INCREMENTO ENERO 2012 F-G" xfId="2530" xr:uid="{00000000-0005-0000-0000-000099060000}"/>
    <cellStyle name="_formato matriz_INCREMENTO ENERO 2012 F-G.xls" xfId="2531" xr:uid="{00000000-0005-0000-0000-00009A060000}"/>
    <cellStyle name="_formato matriz_INCREMENTO ENERO 2013 A-E" xfId="2532" xr:uid="{00000000-0005-0000-0000-00009B060000}"/>
    <cellStyle name="_formato matriz_INCREMENTO ENERO 2013 A-E 10" xfId="2533" xr:uid="{00000000-0005-0000-0000-00009C060000}"/>
    <cellStyle name="_formato matriz_INCREMENTO ENERO 2013 A-E 11" xfId="2534" xr:uid="{00000000-0005-0000-0000-00009D060000}"/>
    <cellStyle name="_formato matriz_INCREMENTO ENERO 2013 A-E 2" xfId="2535" xr:uid="{00000000-0005-0000-0000-00009E060000}"/>
    <cellStyle name="_formato matriz_INCREMENTO ENERO 2013 A-E 3" xfId="2536" xr:uid="{00000000-0005-0000-0000-00009F060000}"/>
    <cellStyle name="_formato matriz_INCREMENTO ENERO 2013 A-E 4" xfId="2537" xr:uid="{00000000-0005-0000-0000-0000A0060000}"/>
    <cellStyle name="_formato matriz_INCREMENTO ENERO 2013 A-E 5" xfId="2538" xr:uid="{00000000-0005-0000-0000-0000A1060000}"/>
    <cellStyle name="_formato matriz_INCREMENTO ENERO 2013 A-E 6" xfId="2539" xr:uid="{00000000-0005-0000-0000-0000A2060000}"/>
    <cellStyle name="_formato matriz_INCREMENTO ENERO 2013 A-E 7" xfId="2540" xr:uid="{00000000-0005-0000-0000-0000A3060000}"/>
    <cellStyle name="_formato matriz_INCREMENTO ENERO 2013 A-E 8" xfId="2541" xr:uid="{00000000-0005-0000-0000-0000A4060000}"/>
    <cellStyle name="_formato matriz_INCREMENTO ENERO 2013 A-E 9" xfId="2542" xr:uid="{00000000-0005-0000-0000-0000A5060000}"/>
    <cellStyle name="_formato matriz_INCREMENTO ENERO 2013 F-G" xfId="2543" xr:uid="{00000000-0005-0000-0000-0000A6060000}"/>
    <cellStyle name="_formato matriz_INCREMENTO ENERO 2013 M-X" xfId="2544" xr:uid="{00000000-0005-0000-0000-0000A7060000}"/>
    <cellStyle name="_formato matriz_INCREMENTO ENERO 2013 M-X 10" xfId="2545" xr:uid="{00000000-0005-0000-0000-0000A8060000}"/>
    <cellStyle name="_formato matriz_INCREMENTO ENERO 2013 M-X 11" xfId="2546" xr:uid="{00000000-0005-0000-0000-0000A9060000}"/>
    <cellStyle name="_formato matriz_INCREMENTO ENERO 2013 M-X 2" xfId="2547" xr:uid="{00000000-0005-0000-0000-0000AA060000}"/>
    <cellStyle name="_formato matriz_INCREMENTO ENERO 2013 M-X 3" xfId="2548" xr:uid="{00000000-0005-0000-0000-0000AB060000}"/>
    <cellStyle name="_formato matriz_INCREMENTO ENERO 2013 M-X 4" xfId="2549" xr:uid="{00000000-0005-0000-0000-0000AC060000}"/>
    <cellStyle name="_formato matriz_INCREMENTO ENERO 2013 M-X 5" xfId="2550" xr:uid="{00000000-0005-0000-0000-0000AD060000}"/>
    <cellStyle name="_formato matriz_INCREMENTO ENERO 2013 M-X 6" xfId="2551" xr:uid="{00000000-0005-0000-0000-0000AE060000}"/>
    <cellStyle name="_formato matriz_INCREMENTO ENERO 2013 M-X 7" xfId="2552" xr:uid="{00000000-0005-0000-0000-0000AF060000}"/>
    <cellStyle name="_formato matriz_INCREMENTO ENERO 2013 M-X 8" xfId="2553" xr:uid="{00000000-0005-0000-0000-0000B0060000}"/>
    <cellStyle name="_formato matriz_INCREMENTO ENERO 2013 M-X 9" xfId="2554" xr:uid="{00000000-0005-0000-0000-0000B1060000}"/>
    <cellStyle name="_formato matriz_Tarifas Cavipetrol 160511" xfId="2555" xr:uid="{00000000-0005-0000-0000-0000B2060000}"/>
    <cellStyle name="_GLOSAS ACEPTADAS TOTAL O PARCIAL (2)" xfId="2556" xr:uid="{00000000-0005-0000-0000-0000B3060000}"/>
    <cellStyle name="_GLOSAS ACEPTADAS TOTAL O PARCIAL (2)_Det 20 Usu + Costosos " xfId="2557" xr:uid="{00000000-0005-0000-0000-0000B4060000}"/>
    <cellStyle name="_GRAN CONSOLIDADO DE PENDIENTES" xfId="2558" xr:uid="{00000000-0005-0000-0000-0000B5060000}"/>
    <cellStyle name="_GRAN CONSOLIDADO DE PENDIENTES_Det 20 Usu + Costosos " xfId="2559" xr:uid="{00000000-0005-0000-0000-0000B6060000}"/>
    <cellStyle name="_GRUPOS I (A - F)" xfId="105" xr:uid="{00000000-0005-0000-0000-00005D000000}"/>
    <cellStyle name="_GRUPOS I (A - F) 10" xfId="2560" xr:uid="{00000000-0005-0000-0000-0000B8060000}"/>
    <cellStyle name="_GRUPOS I (A - F) 11" xfId="2561" xr:uid="{00000000-0005-0000-0000-0000B9060000}"/>
    <cellStyle name="_GRUPOS I (A - F) 2" xfId="2562" xr:uid="{00000000-0005-0000-0000-0000BA060000}"/>
    <cellStyle name="_GRUPOS I (A - F) 3" xfId="2563" xr:uid="{00000000-0005-0000-0000-0000BB060000}"/>
    <cellStyle name="_GRUPOS I (A - F) 4" xfId="2564" xr:uid="{00000000-0005-0000-0000-0000BC060000}"/>
    <cellStyle name="_GRUPOS I (A - F) 5" xfId="2565" xr:uid="{00000000-0005-0000-0000-0000BD060000}"/>
    <cellStyle name="_GRUPOS I (A - F) 6" xfId="2566" xr:uid="{00000000-0005-0000-0000-0000BE060000}"/>
    <cellStyle name="_GRUPOS I (A - F) 7" xfId="2567" xr:uid="{00000000-0005-0000-0000-0000BF060000}"/>
    <cellStyle name="_GRUPOS I (A - F) 8" xfId="2568" xr:uid="{00000000-0005-0000-0000-0000C0060000}"/>
    <cellStyle name="_GRUPOS I (A - F) 9" xfId="2569" xr:uid="{00000000-0005-0000-0000-0000C1060000}"/>
    <cellStyle name="_GRUPOS I (A - F)_Ev.SANOFI" xfId="2570" xr:uid="{00000000-0005-0000-0000-0000C2060000}"/>
    <cellStyle name="_GRUPOS I (A - F)_Fonsabana Humana" xfId="2571" xr:uid="{00000000-0005-0000-0000-0000C3060000}"/>
    <cellStyle name="_GRUPOS I (A - F)_GRUPOS II 2013 (G - X).xls" xfId="2572" xr:uid="{00000000-0005-0000-0000-0000C4060000}"/>
    <cellStyle name="_GRUPOS I (A - F)_GRUPOS II 2013 (G - X).xls 10" xfId="2573" xr:uid="{00000000-0005-0000-0000-0000C5060000}"/>
    <cellStyle name="_GRUPOS I (A - F)_GRUPOS II 2013 (G - X).xls 11" xfId="2574" xr:uid="{00000000-0005-0000-0000-0000C6060000}"/>
    <cellStyle name="_GRUPOS I (A - F)_GRUPOS II 2013 (G - X).xls 2" xfId="2575" xr:uid="{00000000-0005-0000-0000-0000C7060000}"/>
    <cellStyle name="_GRUPOS I (A - F)_GRUPOS II 2013 (G - X).xls 3" xfId="2576" xr:uid="{00000000-0005-0000-0000-0000C8060000}"/>
    <cellStyle name="_GRUPOS I (A - F)_GRUPOS II 2013 (G - X).xls 4" xfId="2577" xr:uid="{00000000-0005-0000-0000-0000C9060000}"/>
    <cellStyle name="_GRUPOS I (A - F)_GRUPOS II 2013 (G - X).xls 5" xfId="2578" xr:uid="{00000000-0005-0000-0000-0000CA060000}"/>
    <cellStyle name="_GRUPOS I (A - F)_GRUPOS II 2013 (G - X).xls 6" xfId="2579" xr:uid="{00000000-0005-0000-0000-0000CB060000}"/>
    <cellStyle name="_GRUPOS I (A - F)_GRUPOS II 2013 (G - X).xls 7" xfId="2580" xr:uid="{00000000-0005-0000-0000-0000CC060000}"/>
    <cellStyle name="_GRUPOS I (A - F)_GRUPOS II 2013 (G - X).xls 8" xfId="2581" xr:uid="{00000000-0005-0000-0000-0000CD060000}"/>
    <cellStyle name="_GRUPOS I (A - F)_GRUPOS II 2013 (G - X).xls 9" xfId="2582" xr:uid="{00000000-0005-0000-0000-0000CE060000}"/>
    <cellStyle name="_GRUPOS I (A - F)_INCREMENTO ENERO 2012 A-E" xfId="2583" xr:uid="{00000000-0005-0000-0000-0000CF060000}"/>
    <cellStyle name="_GRUPOS I (A - F)_INCREMENTO ENERO 2012 A-E 10" xfId="2584" xr:uid="{00000000-0005-0000-0000-0000D0060000}"/>
    <cellStyle name="_GRUPOS I (A - F)_INCREMENTO ENERO 2012 A-E 11" xfId="2585" xr:uid="{00000000-0005-0000-0000-0000D1060000}"/>
    <cellStyle name="_GRUPOS I (A - F)_INCREMENTO ENERO 2012 A-E 2" xfId="2586" xr:uid="{00000000-0005-0000-0000-0000D2060000}"/>
    <cellStyle name="_GRUPOS I (A - F)_INCREMENTO ENERO 2012 A-E 3" xfId="2587" xr:uid="{00000000-0005-0000-0000-0000D3060000}"/>
    <cellStyle name="_GRUPOS I (A - F)_INCREMENTO ENERO 2012 A-E 4" xfId="2588" xr:uid="{00000000-0005-0000-0000-0000D4060000}"/>
    <cellStyle name="_GRUPOS I (A - F)_INCREMENTO ENERO 2012 A-E 5" xfId="2589" xr:uid="{00000000-0005-0000-0000-0000D5060000}"/>
    <cellStyle name="_GRUPOS I (A - F)_INCREMENTO ENERO 2012 A-E 6" xfId="2590" xr:uid="{00000000-0005-0000-0000-0000D6060000}"/>
    <cellStyle name="_GRUPOS I (A - F)_INCREMENTO ENERO 2012 A-E 7" xfId="2591" xr:uid="{00000000-0005-0000-0000-0000D7060000}"/>
    <cellStyle name="_GRUPOS I (A - F)_INCREMENTO ENERO 2012 A-E 8" xfId="2592" xr:uid="{00000000-0005-0000-0000-0000D8060000}"/>
    <cellStyle name="_GRUPOS I (A - F)_INCREMENTO ENERO 2012 A-E 9" xfId="2593" xr:uid="{00000000-0005-0000-0000-0000D9060000}"/>
    <cellStyle name="_GRUPOS I (A - F)_Libro2" xfId="2594" xr:uid="{00000000-0005-0000-0000-0000DA060000}"/>
    <cellStyle name="_GRUPOS I (A - F)_Libro2 10" xfId="2595" xr:uid="{00000000-0005-0000-0000-0000DB060000}"/>
    <cellStyle name="_GRUPOS I (A - F)_Libro2 11" xfId="2596" xr:uid="{00000000-0005-0000-0000-0000DC060000}"/>
    <cellStyle name="_GRUPOS I (A - F)_Libro2 2" xfId="2597" xr:uid="{00000000-0005-0000-0000-0000DD060000}"/>
    <cellStyle name="_GRUPOS I (A - F)_Libro2 3" xfId="2598" xr:uid="{00000000-0005-0000-0000-0000DE060000}"/>
    <cellStyle name="_GRUPOS I (A - F)_Libro2 4" xfId="2599" xr:uid="{00000000-0005-0000-0000-0000DF060000}"/>
    <cellStyle name="_GRUPOS I (A - F)_Libro2 5" xfId="2600" xr:uid="{00000000-0005-0000-0000-0000E0060000}"/>
    <cellStyle name="_GRUPOS I (A - F)_Libro2 6" xfId="2601" xr:uid="{00000000-0005-0000-0000-0000E1060000}"/>
    <cellStyle name="_GRUPOS I (A - F)_Libro2 7" xfId="2602" xr:uid="{00000000-0005-0000-0000-0000E2060000}"/>
    <cellStyle name="_GRUPOS I (A - F)_Libro2 8" xfId="2603" xr:uid="{00000000-0005-0000-0000-0000E3060000}"/>
    <cellStyle name="_GRUPOS I (A - F)_Libro2 9" xfId="2604" xr:uid="{00000000-0005-0000-0000-0000E4060000}"/>
    <cellStyle name="_GRUPOS I (A - F)_Matriz cambio de plan zafiro Meta Petroleum" xfId="2605" xr:uid="{00000000-0005-0000-0000-0000E5060000}"/>
    <cellStyle name="_GRUPOS I (A - F)_SLIP DE RENOVACION 2013 (3)" xfId="2606" xr:uid="{00000000-0005-0000-0000-0000E6060000}"/>
    <cellStyle name="_GRUPOS I (A - F)_tarifa Frosst (8)" xfId="2607" xr:uid="{00000000-0005-0000-0000-0000E7060000}"/>
    <cellStyle name="_GRUPOS I (A - F)_TARIFA METAPETROLEUM - Reevaluada el 090310" xfId="2608" xr:uid="{00000000-0005-0000-0000-0000E8060000}"/>
    <cellStyle name="_GRUPOS I (A - F)_TARIFAS" xfId="2609" xr:uid="{00000000-0005-0000-0000-0000E9060000}"/>
    <cellStyle name="_GRUPOS I (A - F)_TARIFAS 10" xfId="2610" xr:uid="{00000000-0005-0000-0000-0000EA060000}"/>
    <cellStyle name="_GRUPOS I (A - F)_TARIFAS 11" xfId="2611" xr:uid="{00000000-0005-0000-0000-0000EB060000}"/>
    <cellStyle name="_GRUPOS I (A - F)_TARIFAS 2" xfId="2612" xr:uid="{00000000-0005-0000-0000-0000EC060000}"/>
    <cellStyle name="_GRUPOS I (A - F)_TARIFAS 3" xfId="2613" xr:uid="{00000000-0005-0000-0000-0000ED060000}"/>
    <cellStyle name="_GRUPOS I (A - F)_TARIFAS 4" xfId="2614" xr:uid="{00000000-0005-0000-0000-0000EE060000}"/>
    <cellStyle name="_GRUPOS I (A - F)_TARIFAS 5" xfId="2615" xr:uid="{00000000-0005-0000-0000-0000EF060000}"/>
    <cellStyle name="_GRUPOS I (A - F)_TARIFAS 6" xfId="2616" xr:uid="{00000000-0005-0000-0000-0000F0060000}"/>
    <cellStyle name="_GRUPOS I (A - F)_TARIFAS 7" xfId="2617" xr:uid="{00000000-0005-0000-0000-0000F1060000}"/>
    <cellStyle name="_GRUPOS I (A - F)_TARIFAS 8" xfId="2618" xr:uid="{00000000-0005-0000-0000-0000F2060000}"/>
    <cellStyle name="_GRUPOS I (A - F)_TARIFAS 9" xfId="2619" xr:uid="{00000000-0005-0000-0000-0000F3060000}"/>
    <cellStyle name="_GRUPOS I (A - F)_Tarifas Cavipetrol 160511" xfId="2620" xr:uid="{00000000-0005-0000-0000-0000F4060000}"/>
    <cellStyle name="_GRUPOS I (A - F)_TARIFAS HUMANA ENERO - DICIEMBRE 2009" xfId="2621" xr:uid="{00000000-0005-0000-0000-0000F5060000}"/>
    <cellStyle name="_GRUPOS I (A - F)_TARIFAS HUMANA ENERO - DICIEMBRE 2012" xfId="2622" xr:uid="{00000000-0005-0000-0000-0000F6060000}"/>
    <cellStyle name="_GRUPOS I (A - F)_Tarifas Humana Enero - Diciembre 2013" xfId="2623" xr:uid="{00000000-0005-0000-0000-0000F7060000}"/>
    <cellStyle name="_GRUPOS I (A - F)_Xerox Definitivas" xfId="2624" xr:uid="{00000000-0005-0000-0000-0000F8060000}"/>
    <cellStyle name="_GRUPOS II  (G - X).xls" xfId="2625" xr:uid="{00000000-0005-0000-0000-0000F9060000}"/>
    <cellStyle name="_GRUPOS II  (G - X).xls 10" xfId="2626" xr:uid="{00000000-0005-0000-0000-0000FA060000}"/>
    <cellStyle name="_GRUPOS II  (G - X).xls 11" xfId="2627" xr:uid="{00000000-0005-0000-0000-0000FB060000}"/>
    <cellStyle name="_GRUPOS II  (G - X).xls 2" xfId="2628" xr:uid="{00000000-0005-0000-0000-0000FC060000}"/>
    <cellStyle name="_GRUPOS II  (G - X).xls 3" xfId="2629" xr:uid="{00000000-0005-0000-0000-0000FD060000}"/>
    <cellStyle name="_GRUPOS II  (G - X).xls 4" xfId="2630" xr:uid="{00000000-0005-0000-0000-0000FE060000}"/>
    <cellStyle name="_GRUPOS II  (G - X).xls 5" xfId="2631" xr:uid="{00000000-0005-0000-0000-0000FF060000}"/>
    <cellStyle name="_GRUPOS II  (G - X).xls 6" xfId="2632" xr:uid="{00000000-0005-0000-0000-000000070000}"/>
    <cellStyle name="_GRUPOS II  (G - X).xls 7" xfId="2633" xr:uid="{00000000-0005-0000-0000-000001070000}"/>
    <cellStyle name="_GRUPOS II  (G - X).xls 8" xfId="2634" xr:uid="{00000000-0005-0000-0000-000002070000}"/>
    <cellStyle name="_GRUPOS II  (G - X).xls 9" xfId="2635" xr:uid="{00000000-0005-0000-0000-000003070000}"/>
    <cellStyle name="_GRUPOS II  (G - X).xls_Ev.SANOFI" xfId="2636" xr:uid="{00000000-0005-0000-0000-000004070000}"/>
    <cellStyle name="_GRUPOS II (G - V).xls" xfId="106" xr:uid="{00000000-0005-0000-0000-00005E000000}"/>
    <cellStyle name="_GRUPOS II (G - V).xls 10" xfId="2637" xr:uid="{00000000-0005-0000-0000-000006070000}"/>
    <cellStyle name="_GRUPOS II (G - V).xls 11" xfId="2638" xr:uid="{00000000-0005-0000-0000-000007070000}"/>
    <cellStyle name="_GRUPOS II (G - V).xls 2" xfId="2639" xr:uid="{00000000-0005-0000-0000-000008070000}"/>
    <cellStyle name="_GRUPOS II (G - V).xls 3" xfId="2640" xr:uid="{00000000-0005-0000-0000-000009070000}"/>
    <cellStyle name="_GRUPOS II (G - V).xls 4" xfId="2641" xr:uid="{00000000-0005-0000-0000-00000A070000}"/>
    <cellStyle name="_GRUPOS II (G - V).xls 5" xfId="2642" xr:uid="{00000000-0005-0000-0000-00000B070000}"/>
    <cellStyle name="_GRUPOS II (G - V).xls 6" xfId="2643" xr:uid="{00000000-0005-0000-0000-00000C070000}"/>
    <cellStyle name="_GRUPOS II (G - V).xls 7" xfId="2644" xr:uid="{00000000-0005-0000-0000-00000D070000}"/>
    <cellStyle name="_GRUPOS II (G - V).xls 8" xfId="2645" xr:uid="{00000000-0005-0000-0000-00000E070000}"/>
    <cellStyle name="_GRUPOS II (G - V).xls 9" xfId="2646" xr:uid="{00000000-0005-0000-0000-00000F070000}"/>
    <cellStyle name="_GRUPOS II (G - V).xls_Ev.SANOFI" xfId="2647" xr:uid="{00000000-0005-0000-0000-000010070000}"/>
    <cellStyle name="_GRUPOS II (G - V).xls_Fonsabana Humana" xfId="2648" xr:uid="{00000000-0005-0000-0000-000011070000}"/>
    <cellStyle name="_GRUPOS II (G - V).xls_GRUPOS II 2013 (G - X).xls" xfId="2649" xr:uid="{00000000-0005-0000-0000-000012070000}"/>
    <cellStyle name="_GRUPOS II (G - V).xls_GRUPOS II 2013 (G - X).xls 10" xfId="2650" xr:uid="{00000000-0005-0000-0000-000013070000}"/>
    <cellStyle name="_GRUPOS II (G - V).xls_GRUPOS II 2013 (G - X).xls 11" xfId="2651" xr:uid="{00000000-0005-0000-0000-000014070000}"/>
    <cellStyle name="_GRUPOS II (G - V).xls_GRUPOS II 2013 (G - X).xls 2" xfId="2652" xr:uid="{00000000-0005-0000-0000-000015070000}"/>
    <cellStyle name="_GRUPOS II (G - V).xls_GRUPOS II 2013 (G - X).xls 3" xfId="2653" xr:uid="{00000000-0005-0000-0000-000016070000}"/>
    <cellStyle name="_GRUPOS II (G - V).xls_GRUPOS II 2013 (G - X).xls 4" xfId="2654" xr:uid="{00000000-0005-0000-0000-000017070000}"/>
    <cellStyle name="_GRUPOS II (G - V).xls_GRUPOS II 2013 (G - X).xls 5" xfId="2655" xr:uid="{00000000-0005-0000-0000-000018070000}"/>
    <cellStyle name="_GRUPOS II (G - V).xls_GRUPOS II 2013 (G - X).xls 6" xfId="2656" xr:uid="{00000000-0005-0000-0000-000019070000}"/>
    <cellStyle name="_GRUPOS II (G - V).xls_GRUPOS II 2013 (G - X).xls 7" xfId="2657" xr:uid="{00000000-0005-0000-0000-00001A070000}"/>
    <cellStyle name="_GRUPOS II (G - V).xls_GRUPOS II 2013 (G - X).xls 8" xfId="2658" xr:uid="{00000000-0005-0000-0000-00001B070000}"/>
    <cellStyle name="_GRUPOS II (G - V).xls_GRUPOS II 2013 (G - X).xls 9" xfId="2659" xr:uid="{00000000-0005-0000-0000-00001C070000}"/>
    <cellStyle name="_GRUPOS II (G - V).xls_INCREMENTO ENERO 2012 A-E" xfId="2660" xr:uid="{00000000-0005-0000-0000-00001D070000}"/>
    <cellStyle name="_GRUPOS II (G - V).xls_INCREMENTO ENERO 2012 A-E 10" xfId="2661" xr:uid="{00000000-0005-0000-0000-00001E070000}"/>
    <cellStyle name="_GRUPOS II (G - V).xls_INCREMENTO ENERO 2012 A-E 11" xfId="2662" xr:uid="{00000000-0005-0000-0000-00001F070000}"/>
    <cellStyle name="_GRUPOS II (G - V).xls_INCREMENTO ENERO 2012 A-E 2" xfId="2663" xr:uid="{00000000-0005-0000-0000-000020070000}"/>
    <cellStyle name="_GRUPOS II (G - V).xls_INCREMENTO ENERO 2012 A-E 3" xfId="2664" xr:uid="{00000000-0005-0000-0000-000021070000}"/>
    <cellStyle name="_GRUPOS II (G - V).xls_INCREMENTO ENERO 2012 A-E 4" xfId="2665" xr:uid="{00000000-0005-0000-0000-000022070000}"/>
    <cellStyle name="_GRUPOS II (G - V).xls_INCREMENTO ENERO 2012 A-E 5" xfId="2666" xr:uid="{00000000-0005-0000-0000-000023070000}"/>
    <cellStyle name="_GRUPOS II (G - V).xls_INCREMENTO ENERO 2012 A-E 6" xfId="2667" xr:uid="{00000000-0005-0000-0000-000024070000}"/>
    <cellStyle name="_GRUPOS II (G - V).xls_INCREMENTO ENERO 2012 A-E 7" xfId="2668" xr:uid="{00000000-0005-0000-0000-000025070000}"/>
    <cellStyle name="_GRUPOS II (G - V).xls_INCREMENTO ENERO 2012 A-E 8" xfId="2669" xr:uid="{00000000-0005-0000-0000-000026070000}"/>
    <cellStyle name="_GRUPOS II (G - V).xls_INCREMENTO ENERO 2012 A-E 9" xfId="2670" xr:uid="{00000000-0005-0000-0000-000027070000}"/>
    <cellStyle name="_GRUPOS II (G - V).xls_Libro2" xfId="2671" xr:uid="{00000000-0005-0000-0000-000028070000}"/>
    <cellStyle name="_GRUPOS II (G - V).xls_Libro2 10" xfId="2672" xr:uid="{00000000-0005-0000-0000-000029070000}"/>
    <cellStyle name="_GRUPOS II (G - V).xls_Libro2 11" xfId="2673" xr:uid="{00000000-0005-0000-0000-00002A070000}"/>
    <cellStyle name="_GRUPOS II (G - V).xls_Libro2 2" xfId="2674" xr:uid="{00000000-0005-0000-0000-00002B070000}"/>
    <cellStyle name="_GRUPOS II (G - V).xls_Libro2 3" xfId="2675" xr:uid="{00000000-0005-0000-0000-00002C070000}"/>
    <cellStyle name="_GRUPOS II (G - V).xls_Libro2 4" xfId="2676" xr:uid="{00000000-0005-0000-0000-00002D070000}"/>
    <cellStyle name="_GRUPOS II (G - V).xls_Libro2 5" xfId="2677" xr:uid="{00000000-0005-0000-0000-00002E070000}"/>
    <cellStyle name="_GRUPOS II (G - V).xls_Libro2 6" xfId="2678" xr:uid="{00000000-0005-0000-0000-00002F070000}"/>
    <cellStyle name="_GRUPOS II (G - V).xls_Libro2 7" xfId="2679" xr:uid="{00000000-0005-0000-0000-000030070000}"/>
    <cellStyle name="_GRUPOS II (G - V).xls_Libro2 8" xfId="2680" xr:uid="{00000000-0005-0000-0000-000031070000}"/>
    <cellStyle name="_GRUPOS II (G - V).xls_Libro2 9" xfId="2681" xr:uid="{00000000-0005-0000-0000-000032070000}"/>
    <cellStyle name="_GRUPOS II (G - V).xls_Matriz cambio de plan zafiro Meta Petroleum" xfId="2682" xr:uid="{00000000-0005-0000-0000-000033070000}"/>
    <cellStyle name="_GRUPOS II (G - V).xls_SLIP DE RENOVACION 2013 (3)" xfId="2683" xr:uid="{00000000-0005-0000-0000-000034070000}"/>
    <cellStyle name="_GRUPOS II (G - V).xls_tarifa Frosst (8)" xfId="2684" xr:uid="{00000000-0005-0000-0000-000035070000}"/>
    <cellStyle name="_GRUPOS II (G - V).xls_TARIFA METAPETROLEUM - Reevaluada el 090310" xfId="2685" xr:uid="{00000000-0005-0000-0000-000036070000}"/>
    <cellStyle name="_GRUPOS II (G - V).xls_TARIFAS" xfId="2686" xr:uid="{00000000-0005-0000-0000-000037070000}"/>
    <cellStyle name="_GRUPOS II (G - V).xls_TARIFAS 10" xfId="2687" xr:uid="{00000000-0005-0000-0000-000038070000}"/>
    <cellStyle name="_GRUPOS II (G - V).xls_TARIFAS 11" xfId="2688" xr:uid="{00000000-0005-0000-0000-000039070000}"/>
    <cellStyle name="_GRUPOS II (G - V).xls_TARIFAS 2" xfId="2689" xr:uid="{00000000-0005-0000-0000-00003A070000}"/>
    <cellStyle name="_GRUPOS II (G - V).xls_TARIFAS 3" xfId="2690" xr:uid="{00000000-0005-0000-0000-00003B070000}"/>
    <cellStyle name="_GRUPOS II (G - V).xls_TARIFAS 4" xfId="2691" xr:uid="{00000000-0005-0000-0000-00003C070000}"/>
    <cellStyle name="_GRUPOS II (G - V).xls_TARIFAS 5" xfId="2692" xr:uid="{00000000-0005-0000-0000-00003D070000}"/>
    <cellStyle name="_GRUPOS II (G - V).xls_TARIFAS 6" xfId="2693" xr:uid="{00000000-0005-0000-0000-00003E070000}"/>
    <cellStyle name="_GRUPOS II (G - V).xls_TARIFAS 7" xfId="2694" xr:uid="{00000000-0005-0000-0000-00003F070000}"/>
    <cellStyle name="_GRUPOS II (G - V).xls_TARIFAS 8" xfId="2695" xr:uid="{00000000-0005-0000-0000-000040070000}"/>
    <cellStyle name="_GRUPOS II (G - V).xls_TARIFAS 9" xfId="2696" xr:uid="{00000000-0005-0000-0000-000041070000}"/>
    <cellStyle name="_GRUPOS II (G - V).xls_Tarifas Cavipetrol 160511" xfId="2697" xr:uid="{00000000-0005-0000-0000-000042070000}"/>
    <cellStyle name="_GRUPOS II (G - V).xls_TARIFAS HUMANA ENERO - DICIEMBRE 2009" xfId="2698" xr:uid="{00000000-0005-0000-0000-000043070000}"/>
    <cellStyle name="_GRUPOS II (G - V).xls_TARIFAS HUMANA ENERO - DICIEMBRE 2012" xfId="2699" xr:uid="{00000000-0005-0000-0000-000044070000}"/>
    <cellStyle name="_GRUPOS II (G - V).xls_Tarifas Humana Enero - Diciembre 2013" xfId="2700" xr:uid="{00000000-0005-0000-0000-000045070000}"/>
    <cellStyle name="_GRUPOS II (G - V).xls_Xerox Definitivas" xfId="2701" xr:uid="{00000000-0005-0000-0000-000046070000}"/>
    <cellStyle name="_GRUPOS II (G - X).xls" xfId="2702" xr:uid="{00000000-0005-0000-0000-000047070000}"/>
    <cellStyle name="_GRUPOS II (G - X).xls 10" xfId="2703" xr:uid="{00000000-0005-0000-0000-000048070000}"/>
    <cellStyle name="_GRUPOS II (G - X).xls 11" xfId="2704" xr:uid="{00000000-0005-0000-0000-000049070000}"/>
    <cellStyle name="_GRUPOS II (G - X).xls 2" xfId="2705" xr:uid="{00000000-0005-0000-0000-00004A070000}"/>
    <cellStyle name="_GRUPOS II (G - X).xls 3" xfId="2706" xr:uid="{00000000-0005-0000-0000-00004B070000}"/>
    <cellStyle name="_GRUPOS II (G - X).xls 4" xfId="2707" xr:uid="{00000000-0005-0000-0000-00004C070000}"/>
    <cellStyle name="_GRUPOS II (G - X).xls 5" xfId="2708" xr:uid="{00000000-0005-0000-0000-00004D070000}"/>
    <cellStyle name="_GRUPOS II (G - X).xls 6" xfId="2709" xr:uid="{00000000-0005-0000-0000-00004E070000}"/>
    <cellStyle name="_GRUPOS II (G - X).xls 7" xfId="2710" xr:uid="{00000000-0005-0000-0000-00004F070000}"/>
    <cellStyle name="_GRUPOS II (G - X).xls 8" xfId="2711" xr:uid="{00000000-0005-0000-0000-000050070000}"/>
    <cellStyle name="_GRUPOS II (G - X).xls 9" xfId="2712" xr:uid="{00000000-0005-0000-0000-000051070000}"/>
    <cellStyle name="_GRUPOS II (G - X).xls_Ev.SANOFI" xfId="2713" xr:uid="{00000000-0005-0000-0000-000052070000}"/>
    <cellStyle name="_GRUPOS II (G - X).xls_GRUPOS II 2013 (G - X).xls" xfId="2714" xr:uid="{00000000-0005-0000-0000-000053070000}"/>
    <cellStyle name="_GRUPOS II (G - X).xls_GRUPOS II 2013 (G - X).xls 10" xfId="2715" xr:uid="{00000000-0005-0000-0000-000054070000}"/>
    <cellStyle name="_GRUPOS II (G - X).xls_GRUPOS II 2013 (G - X).xls 11" xfId="2716" xr:uid="{00000000-0005-0000-0000-000055070000}"/>
    <cellStyle name="_GRUPOS II (G - X).xls_GRUPOS II 2013 (G - X).xls 2" xfId="2717" xr:uid="{00000000-0005-0000-0000-000056070000}"/>
    <cellStyle name="_GRUPOS II (G - X).xls_GRUPOS II 2013 (G - X).xls 3" xfId="2718" xr:uid="{00000000-0005-0000-0000-000057070000}"/>
    <cellStyle name="_GRUPOS II (G - X).xls_GRUPOS II 2013 (G - X).xls 4" xfId="2719" xr:uid="{00000000-0005-0000-0000-000058070000}"/>
    <cellStyle name="_GRUPOS II (G - X).xls_GRUPOS II 2013 (G - X).xls 5" xfId="2720" xr:uid="{00000000-0005-0000-0000-000059070000}"/>
    <cellStyle name="_GRUPOS II (G - X).xls_GRUPOS II 2013 (G - X).xls 6" xfId="2721" xr:uid="{00000000-0005-0000-0000-00005A070000}"/>
    <cellStyle name="_GRUPOS II (G - X).xls_GRUPOS II 2013 (G - X).xls 7" xfId="2722" xr:uid="{00000000-0005-0000-0000-00005B070000}"/>
    <cellStyle name="_GRUPOS II (G - X).xls_GRUPOS II 2013 (G - X).xls 8" xfId="2723" xr:uid="{00000000-0005-0000-0000-00005C070000}"/>
    <cellStyle name="_GRUPOS II (G - X).xls_GRUPOS II 2013 (G - X).xls 9" xfId="2724" xr:uid="{00000000-0005-0000-0000-00005D070000}"/>
    <cellStyle name="_GRUPOS II (G - X).xls_Libro2" xfId="2725" xr:uid="{00000000-0005-0000-0000-00005E070000}"/>
    <cellStyle name="_GRUPOS II (G - X).xls_Libro2 10" xfId="2726" xr:uid="{00000000-0005-0000-0000-00005F070000}"/>
    <cellStyle name="_GRUPOS II (G - X).xls_Libro2 11" xfId="2727" xr:uid="{00000000-0005-0000-0000-000060070000}"/>
    <cellStyle name="_GRUPOS II (G - X).xls_Libro2 2" xfId="2728" xr:uid="{00000000-0005-0000-0000-000061070000}"/>
    <cellStyle name="_GRUPOS II (G - X).xls_Libro2 3" xfId="2729" xr:uid="{00000000-0005-0000-0000-000062070000}"/>
    <cellStyle name="_GRUPOS II (G - X).xls_Libro2 4" xfId="2730" xr:uid="{00000000-0005-0000-0000-000063070000}"/>
    <cellStyle name="_GRUPOS II (G - X).xls_Libro2 5" xfId="2731" xr:uid="{00000000-0005-0000-0000-000064070000}"/>
    <cellStyle name="_GRUPOS II (G - X).xls_Libro2 6" xfId="2732" xr:uid="{00000000-0005-0000-0000-000065070000}"/>
    <cellStyle name="_GRUPOS II (G - X).xls_Libro2 7" xfId="2733" xr:uid="{00000000-0005-0000-0000-000066070000}"/>
    <cellStyle name="_GRUPOS II (G - X).xls_Libro2 8" xfId="2734" xr:uid="{00000000-0005-0000-0000-000067070000}"/>
    <cellStyle name="_GRUPOS II (G - X).xls_Libro2 9" xfId="2735" xr:uid="{00000000-0005-0000-0000-000068070000}"/>
    <cellStyle name="_GRUPOS II (G - X).xls_SLIP DE RENOVACION 2013 (3)" xfId="2736" xr:uid="{00000000-0005-0000-0000-000069070000}"/>
    <cellStyle name="_GRUPOS II 2011 (G - X).xls" xfId="2737" xr:uid="{00000000-0005-0000-0000-00006A070000}"/>
    <cellStyle name="_GRUPOS II 2011 (G - X).xls 10" xfId="2738" xr:uid="{00000000-0005-0000-0000-00006B070000}"/>
    <cellStyle name="_GRUPOS II 2011 (G - X).xls 11" xfId="2739" xr:uid="{00000000-0005-0000-0000-00006C070000}"/>
    <cellStyle name="_GRUPOS II 2011 (G - X).xls 2" xfId="2740" xr:uid="{00000000-0005-0000-0000-00006D070000}"/>
    <cellStyle name="_GRUPOS II 2011 (G - X).xls 3" xfId="2741" xr:uid="{00000000-0005-0000-0000-00006E070000}"/>
    <cellStyle name="_GRUPOS II 2011 (G - X).xls 4" xfId="2742" xr:uid="{00000000-0005-0000-0000-00006F070000}"/>
    <cellStyle name="_GRUPOS II 2011 (G - X).xls 5" xfId="2743" xr:uid="{00000000-0005-0000-0000-000070070000}"/>
    <cellStyle name="_GRUPOS II 2011 (G - X).xls 6" xfId="2744" xr:uid="{00000000-0005-0000-0000-000071070000}"/>
    <cellStyle name="_GRUPOS II 2011 (G - X).xls 7" xfId="2745" xr:uid="{00000000-0005-0000-0000-000072070000}"/>
    <cellStyle name="_GRUPOS II 2011 (G - X).xls 8" xfId="2746" xr:uid="{00000000-0005-0000-0000-000073070000}"/>
    <cellStyle name="_GRUPOS II 2011 (G - X).xls 9" xfId="2747" xr:uid="{00000000-0005-0000-0000-000074070000}"/>
    <cellStyle name="_GRUPOS II 2012 (G - X).xls" xfId="2748" xr:uid="{00000000-0005-0000-0000-000075070000}"/>
    <cellStyle name="_GRUPOS II 2012 (G - X).xls 10" xfId="2749" xr:uid="{00000000-0005-0000-0000-000076070000}"/>
    <cellStyle name="_GRUPOS II 2012 (G - X).xls 11" xfId="2750" xr:uid="{00000000-0005-0000-0000-000077070000}"/>
    <cellStyle name="_GRUPOS II 2012 (G - X).xls 2" xfId="2751" xr:uid="{00000000-0005-0000-0000-000078070000}"/>
    <cellStyle name="_GRUPOS II 2012 (G - X).xls 3" xfId="2752" xr:uid="{00000000-0005-0000-0000-000079070000}"/>
    <cellStyle name="_GRUPOS II 2012 (G - X).xls 4" xfId="2753" xr:uid="{00000000-0005-0000-0000-00007A070000}"/>
    <cellStyle name="_GRUPOS II 2012 (G - X).xls 5" xfId="2754" xr:uid="{00000000-0005-0000-0000-00007B070000}"/>
    <cellStyle name="_GRUPOS II 2012 (G - X).xls 6" xfId="2755" xr:uid="{00000000-0005-0000-0000-00007C070000}"/>
    <cellStyle name="_GRUPOS II 2012 (G - X).xls 7" xfId="2756" xr:uid="{00000000-0005-0000-0000-00007D070000}"/>
    <cellStyle name="_GRUPOS II 2012 (G - X).xls 8" xfId="2757" xr:uid="{00000000-0005-0000-0000-00007E070000}"/>
    <cellStyle name="_GRUPOS II 2012 (G - X).xls 9" xfId="2758" xr:uid="{00000000-0005-0000-0000-00007F070000}"/>
    <cellStyle name="_GUIA COLMEDICA" xfId="2759" xr:uid="{00000000-0005-0000-0000-000080070000}"/>
    <cellStyle name="_HISTORIAL MENSUAL MAYO" xfId="2760" xr:uid="{00000000-0005-0000-0000-000081070000}"/>
    <cellStyle name="_HISTORIAL MENSUAL MAYO_Det 20 Usu + Costosos " xfId="2761" xr:uid="{00000000-0005-0000-0000-000082070000}"/>
    <cellStyle name="_HISTORICO AGOSTO" xfId="2762" xr:uid="{00000000-0005-0000-0000-000083070000}"/>
    <cellStyle name="_HISTORICO AGOSTO (2)" xfId="2763" xr:uid="{00000000-0005-0000-0000-000084070000}"/>
    <cellStyle name="_HISTORICO AGOSTO (2)_Det 20 Usu + Costosos " xfId="2764" xr:uid="{00000000-0005-0000-0000-000085070000}"/>
    <cellStyle name="_HISTORICO AGOSTO_Det 20 Usu + Costosos " xfId="2765" xr:uid="{00000000-0005-0000-0000-000086070000}"/>
    <cellStyle name="_HISTORICO JULIO" xfId="2766" xr:uid="{00000000-0005-0000-0000-000087070000}"/>
    <cellStyle name="_HISTORICO JULIO_Det 20 Usu + Costosos " xfId="2767" xr:uid="{00000000-0005-0000-0000-000088070000}"/>
    <cellStyle name="_HISTORICO JUNIO (2)" xfId="2768" xr:uid="{00000000-0005-0000-0000-000089070000}"/>
    <cellStyle name="_HISTORICO JUNIO (2)_Det 20 Usu + Costosos " xfId="2769" xr:uid="{00000000-0005-0000-0000-00008A070000}"/>
    <cellStyle name="_HISTORICO MARZO" xfId="2770" xr:uid="{00000000-0005-0000-0000-00008B070000}"/>
    <cellStyle name="_HISTORICO MARZO_Det 20 Usu + Costosos " xfId="2771" xr:uid="{00000000-0005-0000-0000-00008C070000}"/>
    <cellStyle name="_HISTORICO SEPTIEMBRE TUT" xfId="2772" xr:uid="{00000000-0005-0000-0000-00008D070000}"/>
    <cellStyle name="_HISTORICO SEPTIEMBRE TUT_Det 20 Usu + Costosos " xfId="2773" xr:uid="{00000000-0005-0000-0000-00008E070000}"/>
    <cellStyle name="_Hoja1" xfId="2774" xr:uid="{00000000-0005-0000-0000-00008F070000}"/>
    <cellStyle name="_Hoja1_Det 20 Usu + Costosos " xfId="2775" xr:uid="{00000000-0005-0000-0000-000090070000}"/>
    <cellStyle name="_hojas  de  cobertura  y  tarifas  independence drilling mercer sept 2009 - colseguros" xfId="2776" xr:uid="{00000000-0005-0000-0000-000091070000}"/>
    <cellStyle name="_INCONSISTENCIAS PRESENTADAS EN LA LIQUIDACION" xfId="2777" xr:uid="{00000000-0005-0000-0000-000092070000}"/>
    <cellStyle name="_INCONSISTENCIAS PRESENTADAS EN LA LIQUIDACION_Det 20 Usu + Costosos " xfId="2778" xr:uid="{00000000-0005-0000-0000-000093070000}"/>
    <cellStyle name="_INCREMENTO ENERO 2007 H-L.xls" xfId="107" xr:uid="{00000000-0005-0000-0000-00005F000000}"/>
    <cellStyle name="_INCREMENTO ENERO 2007 H-L.xls 10" xfId="2779" xr:uid="{00000000-0005-0000-0000-000095070000}"/>
    <cellStyle name="_INCREMENTO ENERO 2007 H-L.xls 11" xfId="2780" xr:uid="{00000000-0005-0000-0000-000096070000}"/>
    <cellStyle name="_INCREMENTO ENERO 2007 H-L.xls 2" xfId="2781" xr:uid="{00000000-0005-0000-0000-000097070000}"/>
    <cellStyle name="_INCREMENTO ENERO 2007 H-L.xls 3" xfId="2782" xr:uid="{00000000-0005-0000-0000-000098070000}"/>
    <cellStyle name="_INCREMENTO ENERO 2007 H-L.xls 4" xfId="2783" xr:uid="{00000000-0005-0000-0000-000099070000}"/>
    <cellStyle name="_INCREMENTO ENERO 2007 H-L.xls 5" xfId="2784" xr:uid="{00000000-0005-0000-0000-00009A070000}"/>
    <cellStyle name="_INCREMENTO ENERO 2007 H-L.xls 6" xfId="2785" xr:uid="{00000000-0005-0000-0000-00009B070000}"/>
    <cellStyle name="_INCREMENTO ENERO 2007 H-L.xls 7" xfId="2786" xr:uid="{00000000-0005-0000-0000-00009C070000}"/>
    <cellStyle name="_INCREMENTO ENERO 2007 H-L.xls 8" xfId="2787" xr:uid="{00000000-0005-0000-0000-00009D070000}"/>
    <cellStyle name="_INCREMENTO ENERO 2007 H-L.xls 9" xfId="2788" xr:uid="{00000000-0005-0000-0000-00009E070000}"/>
    <cellStyle name="_INCREMENTO ENERO 2007 H-L.xls_Ev.SANOFI" xfId="2789" xr:uid="{00000000-0005-0000-0000-00009F070000}"/>
    <cellStyle name="_INCREMENTO ENERO 2007 H-L.xls_Fonsabana Humana" xfId="2790" xr:uid="{00000000-0005-0000-0000-0000A0070000}"/>
    <cellStyle name="_INCREMENTO ENERO 2007 H-L.xls_GRUPOS II 2013 (G - X).xls" xfId="2791" xr:uid="{00000000-0005-0000-0000-0000A1070000}"/>
    <cellStyle name="_INCREMENTO ENERO 2007 H-L.xls_GRUPOS II 2013 (G - X).xls 10" xfId="2792" xr:uid="{00000000-0005-0000-0000-0000A2070000}"/>
    <cellStyle name="_INCREMENTO ENERO 2007 H-L.xls_GRUPOS II 2013 (G - X).xls 11" xfId="2793" xr:uid="{00000000-0005-0000-0000-0000A3070000}"/>
    <cellStyle name="_INCREMENTO ENERO 2007 H-L.xls_GRUPOS II 2013 (G - X).xls 2" xfId="2794" xr:uid="{00000000-0005-0000-0000-0000A4070000}"/>
    <cellStyle name="_INCREMENTO ENERO 2007 H-L.xls_GRUPOS II 2013 (G - X).xls 3" xfId="2795" xr:uid="{00000000-0005-0000-0000-0000A5070000}"/>
    <cellStyle name="_INCREMENTO ENERO 2007 H-L.xls_GRUPOS II 2013 (G - X).xls 4" xfId="2796" xr:uid="{00000000-0005-0000-0000-0000A6070000}"/>
    <cellStyle name="_INCREMENTO ENERO 2007 H-L.xls_GRUPOS II 2013 (G - X).xls 5" xfId="2797" xr:uid="{00000000-0005-0000-0000-0000A7070000}"/>
    <cellStyle name="_INCREMENTO ENERO 2007 H-L.xls_GRUPOS II 2013 (G - X).xls 6" xfId="2798" xr:uid="{00000000-0005-0000-0000-0000A8070000}"/>
    <cellStyle name="_INCREMENTO ENERO 2007 H-L.xls_GRUPOS II 2013 (G - X).xls 7" xfId="2799" xr:uid="{00000000-0005-0000-0000-0000A9070000}"/>
    <cellStyle name="_INCREMENTO ENERO 2007 H-L.xls_GRUPOS II 2013 (G - X).xls 8" xfId="2800" xr:uid="{00000000-0005-0000-0000-0000AA070000}"/>
    <cellStyle name="_INCREMENTO ENERO 2007 H-L.xls_GRUPOS II 2013 (G - X).xls 9" xfId="2801" xr:uid="{00000000-0005-0000-0000-0000AB070000}"/>
    <cellStyle name="_INCREMENTO ENERO 2007 H-L.xls_INCREMENTO ENERO 2012 A-E" xfId="2802" xr:uid="{00000000-0005-0000-0000-0000AC070000}"/>
    <cellStyle name="_INCREMENTO ENERO 2007 H-L.xls_INCREMENTO ENERO 2012 A-E 10" xfId="2803" xr:uid="{00000000-0005-0000-0000-0000AD070000}"/>
    <cellStyle name="_INCREMENTO ENERO 2007 H-L.xls_INCREMENTO ENERO 2012 A-E 11" xfId="2804" xr:uid="{00000000-0005-0000-0000-0000AE070000}"/>
    <cellStyle name="_INCREMENTO ENERO 2007 H-L.xls_INCREMENTO ENERO 2012 A-E 2" xfId="2805" xr:uid="{00000000-0005-0000-0000-0000AF070000}"/>
    <cellStyle name="_INCREMENTO ENERO 2007 H-L.xls_INCREMENTO ENERO 2012 A-E 3" xfId="2806" xr:uid="{00000000-0005-0000-0000-0000B0070000}"/>
    <cellStyle name="_INCREMENTO ENERO 2007 H-L.xls_INCREMENTO ENERO 2012 A-E 4" xfId="2807" xr:uid="{00000000-0005-0000-0000-0000B1070000}"/>
    <cellStyle name="_INCREMENTO ENERO 2007 H-L.xls_INCREMENTO ENERO 2012 A-E 5" xfId="2808" xr:uid="{00000000-0005-0000-0000-0000B2070000}"/>
    <cellStyle name="_INCREMENTO ENERO 2007 H-L.xls_INCREMENTO ENERO 2012 A-E 6" xfId="2809" xr:uid="{00000000-0005-0000-0000-0000B3070000}"/>
    <cellStyle name="_INCREMENTO ENERO 2007 H-L.xls_INCREMENTO ENERO 2012 A-E 7" xfId="2810" xr:uid="{00000000-0005-0000-0000-0000B4070000}"/>
    <cellStyle name="_INCREMENTO ENERO 2007 H-L.xls_INCREMENTO ENERO 2012 A-E 8" xfId="2811" xr:uid="{00000000-0005-0000-0000-0000B5070000}"/>
    <cellStyle name="_INCREMENTO ENERO 2007 H-L.xls_INCREMENTO ENERO 2012 A-E 9" xfId="2812" xr:uid="{00000000-0005-0000-0000-0000B6070000}"/>
    <cellStyle name="_INCREMENTO ENERO 2007 H-L.xls_Libro2" xfId="2813" xr:uid="{00000000-0005-0000-0000-0000B7070000}"/>
    <cellStyle name="_INCREMENTO ENERO 2007 H-L.xls_Libro2 10" xfId="2814" xr:uid="{00000000-0005-0000-0000-0000B8070000}"/>
    <cellStyle name="_INCREMENTO ENERO 2007 H-L.xls_Libro2 11" xfId="2815" xr:uid="{00000000-0005-0000-0000-0000B9070000}"/>
    <cellStyle name="_INCREMENTO ENERO 2007 H-L.xls_Libro2 2" xfId="2816" xr:uid="{00000000-0005-0000-0000-0000BA070000}"/>
    <cellStyle name="_INCREMENTO ENERO 2007 H-L.xls_Libro2 3" xfId="2817" xr:uid="{00000000-0005-0000-0000-0000BB070000}"/>
    <cellStyle name="_INCREMENTO ENERO 2007 H-L.xls_Libro2 4" xfId="2818" xr:uid="{00000000-0005-0000-0000-0000BC070000}"/>
    <cellStyle name="_INCREMENTO ENERO 2007 H-L.xls_Libro2 5" xfId="2819" xr:uid="{00000000-0005-0000-0000-0000BD070000}"/>
    <cellStyle name="_INCREMENTO ENERO 2007 H-L.xls_Libro2 6" xfId="2820" xr:uid="{00000000-0005-0000-0000-0000BE070000}"/>
    <cellStyle name="_INCREMENTO ENERO 2007 H-L.xls_Libro2 7" xfId="2821" xr:uid="{00000000-0005-0000-0000-0000BF070000}"/>
    <cellStyle name="_INCREMENTO ENERO 2007 H-L.xls_Libro2 8" xfId="2822" xr:uid="{00000000-0005-0000-0000-0000C0070000}"/>
    <cellStyle name="_INCREMENTO ENERO 2007 H-L.xls_Libro2 9" xfId="2823" xr:uid="{00000000-0005-0000-0000-0000C1070000}"/>
    <cellStyle name="_INCREMENTO ENERO 2007 H-L.xls_Matriz cambio de plan zafiro Meta Petroleum" xfId="2824" xr:uid="{00000000-0005-0000-0000-0000C2070000}"/>
    <cellStyle name="_INCREMENTO ENERO 2007 H-L.xls_SLIP DE RENOVACION 2013 (3)" xfId="2825" xr:uid="{00000000-0005-0000-0000-0000C3070000}"/>
    <cellStyle name="_INCREMENTO ENERO 2007 H-L.xls_tarifa Frosst (8)" xfId="2826" xr:uid="{00000000-0005-0000-0000-0000C4070000}"/>
    <cellStyle name="_INCREMENTO ENERO 2007 H-L.xls_TARIFA METAPETROLEUM - Reevaluada el 090310" xfId="2827" xr:uid="{00000000-0005-0000-0000-0000C5070000}"/>
    <cellStyle name="_INCREMENTO ENERO 2007 H-L.xls_TARIFAS" xfId="2828" xr:uid="{00000000-0005-0000-0000-0000C6070000}"/>
    <cellStyle name="_INCREMENTO ENERO 2007 H-L.xls_TARIFAS 10" xfId="2829" xr:uid="{00000000-0005-0000-0000-0000C7070000}"/>
    <cellStyle name="_INCREMENTO ENERO 2007 H-L.xls_TARIFAS 11" xfId="2830" xr:uid="{00000000-0005-0000-0000-0000C8070000}"/>
    <cellStyle name="_INCREMENTO ENERO 2007 H-L.xls_TARIFAS 2" xfId="2831" xr:uid="{00000000-0005-0000-0000-0000C9070000}"/>
    <cellStyle name="_INCREMENTO ENERO 2007 H-L.xls_TARIFAS 3" xfId="2832" xr:uid="{00000000-0005-0000-0000-0000CA070000}"/>
    <cellStyle name="_INCREMENTO ENERO 2007 H-L.xls_TARIFAS 4" xfId="2833" xr:uid="{00000000-0005-0000-0000-0000CB070000}"/>
    <cellStyle name="_INCREMENTO ENERO 2007 H-L.xls_TARIFAS 5" xfId="2834" xr:uid="{00000000-0005-0000-0000-0000CC070000}"/>
    <cellStyle name="_INCREMENTO ENERO 2007 H-L.xls_TARIFAS 6" xfId="2835" xr:uid="{00000000-0005-0000-0000-0000CD070000}"/>
    <cellStyle name="_INCREMENTO ENERO 2007 H-L.xls_TARIFAS 7" xfId="2836" xr:uid="{00000000-0005-0000-0000-0000CE070000}"/>
    <cellStyle name="_INCREMENTO ENERO 2007 H-L.xls_TARIFAS 8" xfId="2837" xr:uid="{00000000-0005-0000-0000-0000CF070000}"/>
    <cellStyle name="_INCREMENTO ENERO 2007 H-L.xls_TARIFAS 9" xfId="2838" xr:uid="{00000000-0005-0000-0000-0000D0070000}"/>
    <cellStyle name="_INCREMENTO ENERO 2007 H-L.xls_Tarifas Cavipetrol 160511" xfId="2839" xr:uid="{00000000-0005-0000-0000-0000D1070000}"/>
    <cellStyle name="_INCREMENTO ENERO 2007 H-L.xls_TARIFAS HUMANA ENERO - DICIEMBRE 2009" xfId="2840" xr:uid="{00000000-0005-0000-0000-0000D2070000}"/>
    <cellStyle name="_INCREMENTO ENERO 2007 H-L.xls_TARIFAS HUMANA ENERO - DICIEMBRE 2012" xfId="2841" xr:uid="{00000000-0005-0000-0000-0000D3070000}"/>
    <cellStyle name="_INCREMENTO ENERO 2007 H-L.xls_Tarifas Humana Enero - Diciembre 2013" xfId="2842" xr:uid="{00000000-0005-0000-0000-0000D4070000}"/>
    <cellStyle name="_INCREMENTO ENERO 2007 H-L.xls_Xerox Definitivas" xfId="2843" xr:uid="{00000000-0005-0000-0000-0000D5070000}"/>
    <cellStyle name="_INCREMENTO ENERO 2009 H-L" xfId="2844" xr:uid="{00000000-0005-0000-0000-0000D6070000}"/>
    <cellStyle name="_INCREMENTO ENERO 2009 H-L 10" xfId="2845" xr:uid="{00000000-0005-0000-0000-0000D7070000}"/>
    <cellStyle name="_INCREMENTO ENERO 2009 H-L 11" xfId="2846" xr:uid="{00000000-0005-0000-0000-0000D8070000}"/>
    <cellStyle name="_INCREMENTO ENERO 2009 H-L 2" xfId="2847" xr:uid="{00000000-0005-0000-0000-0000D9070000}"/>
    <cellStyle name="_INCREMENTO ENERO 2009 H-L 3" xfId="2848" xr:uid="{00000000-0005-0000-0000-0000DA070000}"/>
    <cellStyle name="_INCREMENTO ENERO 2009 H-L 4" xfId="2849" xr:uid="{00000000-0005-0000-0000-0000DB070000}"/>
    <cellStyle name="_INCREMENTO ENERO 2009 H-L 5" xfId="2850" xr:uid="{00000000-0005-0000-0000-0000DC070000}"/>
    <cellStyle name="_INCREMENTO ENERO 2009 H-L 6" xfId="2851" xr:uid="{00000000-0005-0000-0000-0000DD070000}"/>
    <cellStyle name="_INCREMENTO ENERO 2009 H-L 7" xfId="2852" xr:uid="{00000000-0005-0000-0000-0000DE070000}"/>
    <cellStyle name="_INCREMENTO ENERO 2009 H-L 8" xfId="2853" xr:uid="{00000000-0005-0000-0000-0000DF070000}"/>
    <cellStyle name="_INCREMENTO ENERO 2009 H-L 9" xfId="2854" xr:uid="{00000000-0005-0000-0000-0000E0070000}"/>
    <cellStyle name="_INCREMENTO ENERO 2009 H-L.xls" xfId="2855" xr:uid="{00000000-0005-0000-0000-0000E1070000}"/>
    <cellStyle name="_INCREMENTO ENERO 2009 H-L.xls 10" xfId="2856" xr:uid="{00000000-0005-0000-0000-0000E2070000}"/>
    <cellStyle name="_INCREMENTO ENERO 2009 H-L.xls 11" xfId="2857" xr:uid="{00000000-0005-0000-0000-0000E3070000}"/>
    <cellStyle name="_INCREMENTO ENERO 2009 H-L.xls 2" xfId="2858" xr:uid="{00000000-0005-0000-0000-0000E4070000}"/>
    <cellStyle name="_INCREMENTO ENERO 2009 H-L.xls 3" xfId="2859" xr:uid="{00000000-0005-0000-0000-0000E5070000}"/>
    <cellStyle name="_INCREMENTO ENERO 2009 H-L.xls 4" xfId="2860" xr:uid="{00000000-0005-0000-0000-0000E6070000}"/>
    <cellStyle name="_INCREMENTO ENERO 2009 H-L.xls 5" xfId="2861" xr:uid="{00000000-0005-0000-0000-0000E7070000}"/>
    <cellStyle name="_INCREMENTO ENERO 2009 H-L.xls 6" xfId="2862" xr:uid="{00000000-0005-0000-0000-0000E8070000}"/>
    <cellStyle name="_INCREMENTO ENERO 2009 H-L.xls 7" xfId="2863" xr:uid="{00000000-0005-0000-0000-0000E9070000}"/>
    <cellStyle name="_INCREMENTO ENERO 2009 H-L.xls 8" xfId="2864" xr:uid="{00000000-0005-0000-0000-0000EA070000}"/>
    <cellStyle name="_INCREMENTO ENERO 2009 H-L.xls 9" xfId="2865" xr:uid="{00000000-0005-0000-0000-0000EB070000}"/>
    <cellStyle name="_INCREMENTO ENERO 2009 H-L.xls_Ev.SANOFI" xfId="2866" xr:uid="{00000000-0005-0000-0000-0000EC070000}"/>
    <cellStyle name="_INCREMENTO ENERO 2009 H-L.xls_GRUPOS II 2013 (G - X).xls" xfId="2867" xr:uid="{00000000-0005-0000-0000-0000ED070000}"/>
    <cellStyle name="_INCREMENTO ENERO 2009 H-L.xls_GRUPOS II 2013 (G - X).xls 10" xfId="2868" xr:uid="{00000000-0005-0000-0000-0000EE070000}"/>
    <cellStyle name="_INCREMENTO ENERO 2009 H-L.xls_GRUPOS II 2013 (G - X).xls 11" xfId="2869" xr:uid="{00000000-0005-0000-0000-0000EF070000}"/>
    <cellStyle name="_INCREMENTO ENERO 2009 H-L.xls_GRUPOS II 2013 (G - X).xls 2" xfId="2870" xr:uid="{00000000-0005-0000-0000-0000F0070000}"/>
    <cellStyle name="_INCREMENTO ENERO 2009 H-L.xls_GRUPOS II 2013 (G - X).xls 3" xfId="2871" xr:uid="{00000000-0005-0000-0000-0000F1070000}"/>
    <cellStyle name="_INCREMENTO ENERO 2009 H-L.xls_GRUPOS II 2013 (G - X).xls 4" xfId="2872" xr:uid="{00000000-0005-0000-0000-0000F2070000}"/>
    <cellStyle name="_INCREMENTO ENERO 2009 H-L.xls_GRUPOS II 2013 (G - X).xls 5" xfId="2873" xr:uid="{00000000-0005-0000-0000-0000F3070000}"/>
    <cellStyle name="_INCREMENTO ENERO 2009 H-L.xls_GRUPOS II 2013 (G - X).xls 6" xfId="2874" xr:uid="{00000000-0005-0000-0000-0000F4070000}"/>
    <cellStyle name="_INCREMENTO ENERO 2009 H-L.xls_GRUPOS II 2013 (G - X).xls 7" xfId="2875" xr:uid="{00000000-0005-0000-0000-0000F5070000}"/>
    <cellStyle name="_INCREMENTO ENERO 2009 H-L.xls_GRUPOS II 2013 (G - X).xls 8" xfId="2876" xr:uid="{00000000-0005-0000-0000-0000F6070000}"/>
    <cellStyle name="_INCREMENTO ENERO 2009 H-L.xls_GRUPOS II 2013 (G - X).xls 9" xfId="2877" xr:uid="{00000000-0005-0000-0000-0000F7070000}"/>
    <cellStyle name="_INCREMENTO ENERO 2009 H-L.xls_Libro2" xfId="2878" xr:uid="{00000000-0005-0000-0000-0000F8070000}"/>
    <cellStyle name="_INCREMENTO ENERO 2009 H-L.xls_Libro2 10" xfId="2879" xr:uid="{00000000-0005-0000-0000-0000F9070000}"/>
    <cellStyle name="_INCREMENTO ENERO 2009 H-L.xls_Libro2 11" xfId="2880" xr:uid="{00000000-0005-0000-0000-0000FA070000}"/>
    <cellStyle name="_INCREMENTO ENERO 2009 H-L.xls_Libro2 2" xfId="2881" xr:uid="{00000000-0005-0000-0000-0000FB070000}"/>
    <cellStyle name="_INCREMENTO ENERO 2009 H-L.xls_Libro2 3" xfId="2882" xr:uid="{00000000-0005-0000-0000-0000FC070000}"/>
    <cellStyle name="_INCREMENTO ENERO 2009 H-L.xls_Libro2 4" xfId="2883" xr:uid="{00000000-0005-0000-0000-0000FD070000}"/>
    <cellStyle name="_INCREMENTO ENERO 2009 H-L.xls_Libro2 5" xfId="2884" xr:uid="{00000000-0005-0000-0000-0000FE070000}"/>
    <cellStyle name="_INCREMENTO ENERO 2009 H-L.xls_Libro2 6" xfId="2885" xr:uid="{00000000-0005-0000-0000-0000FF070000}"/>
    <cellStyle name="_INCREMENTO ENERO 2009 H-L.xls_Libro2 7" xfId="2886" xr:uid="{00000000-0005-0000-0000-000000080000}"/>
    <cellStyle name="_INCREMENTO ENERO 2009 H-L.xls_Libro2 8" xfId="2887" xr:uid="{00000000-0005-0000-0000-000001080000}"/>
    <cellStyle name="_INCREMENTO ENERO 2009 H-L.xls_Libro2 9" xfId="2888" xr:uid="{00000000-0005-0000-0000-000002080000}"/>
    <cellStyle name="_INCREMENTO ENERO 2009 H-L.xls_SLIP DE RENOVACION 2013 (3)" xfId="2889" xr:uid="{00000000-0005-0000-0000-000003080000}"/>
    <cellStyle name="_INCREMENTO ENERO 2009 H-L.xls_tarifa Frosst (8)" xfId="2890" xr:uid="{00000000-0005-0000-0000-000004080000}"/>
    <cellStyle name="_INCREMENTO ENERO 2009 H-L.xls_Tarifas Cavipetrol 160511" xfId="2891" xr:uid="{00000000-0005-0000-0000-000005080000}"/>
    <cellStyle name="_INCREMENTO ENERO 2009 H-L_Ev.SANOFI" xfId="2892" xr:uid="{00000000-0005-0000-0000-000006080000}"/>
    <cellStyle name="_INCREMENTO ENERO 2011 H-L" xfId="2893" xr:uid="{00000000-0005-0000-0000-000007080000}"/>
    <cellStyle name="_INCREMENTO ENERO 2011 H-L 10" xfId="2894" xr:uid="{00000000-0005-0000-0000-000008080000}"/>
    <cellStyle name="_INCREMENTO ENERO 2011 H-L 11" xfId="2895" xr:uid="{00000000-0005-0000-0000-000009080000}"/>
    <cellStyle name="_INCREMENTO ENERO 2011 H-L 2" xfId="2896" xr:uid="{00000000-0005-0000-0000-00000A080000}"/>
    <cellStyle name="_INCREMENTO ENERO 2011 H-L 3" xfId="2897" xr:uid="{00000000-0005-0000-0000-00000B080000}"/>
    <cellStyle name="_INCREMENTO ENERO 2011 H-L 4" xfId="2898" xr:uid="{00000000-0005-0000-0000-00000C080000}"/>
    <cellStyle name="_INCREMENTO ENERO 2011 H-L 5" xfId="2899" xr:uid="{00000000-0005-0000-0000-00000D080000}"/>
    <cellStyle name="_INCREMENTO ENERO 2011 H-L 6" xfId="2900" xr:uid="{00000000-0005-0000-0000-00000E080000}"/>
    <cellStyle name="_INCREMENTO ENERO 2011 H-L 7" xfId="2901" xr:uid="{00000000-0005-0000-0000-00000F080000}"/>
    <cellStyle name="_INCREMENTO ENERO 2011 H-L 8" xfId="2902" xr:uid="{00000000-0005-0000-0000-000010080000}"/>
    <cellStyle name="_INCREMENTO ENERO 2011 H-L 9" xfId="2903" xr:uid="{00000000-0005-0000-0000-000011080000}"/>
    <cellStyle name="_INCREMENTO ENERO 2011 H-L_INCREMENTO ENERO 2012 F-G" xfId="2904" xr:uid="{00000000-0005-0000-0000-000012080000}"/>
    <cellStyle name="_INCREMENTO ENERO 2011 H-L_INCREMENTO ENERO 2012 F-G.xls" xfId="2905" xr:uid="{00000000-0005-0000-0000-000013080000}"/>
    <cellStyle name="_INCREMENTO ENERO 2011 H-L_INCREMENTO ENERO 2013 A-E" xfId="2906" xr:uid="{00000000-0005-0000-0000-000014080000}"/>
    <cellStyle name="_INCREMENTO ENERO 2011 H-L_INCREMENTO ENERO 2013 A-E 10" xfId="2907" xr:uid="{00000000-0005-0000-0000-000015080000}"/>
    <cellStyle name="_INCREMENTO ENERO 2011 H-L_INCREMENTO ENERO 2013 A-E 11" xfId="2908" xr:uid="{00000000-0005-0000-0000-000016080000}"/>
    <cellStyle name="_INCREMENTO ENERO 2011 H-L_INCREMENTO ENERO 2013 A-E 2" xfId="2909" xr:uid="{00000000-0005-0000-0000-000017080000}"/>
    <cellStyle name="_INCREMENTO ENERO 2011 H-L_INCREMENTO ENERO 2013 A-E 3" xfId="2910" xr:uid="{00000000-0005-0000-0000-000018080000}"/>
    <cellStyle name="_INCREMENTO ENERO 2011 H-L_INCREMENTO ENERO 2013 A-E 4" xfId="2911" xr:uid="{00000000-0005-0000-0000-000019080000}"/>
    <cellStyle name="_INCREMENTO ENERO 2011 H-L_INCREMENTO ENERO 2013 A-E 5" xfId="2912" xr:uid="{00000000-0005-0000-0000-00001A080000}"/>
    <cellStyle name="_INCREMENTO ENERO 2011 H-L_INCREMENTO ENERO 2013 A-E 6" xfId="2913" xr:uid="{00000000-0005-0000-0000-00001B080000}"/>
    <cellStyle name="_INCREMENTO ENERO 2011 H-L_INCREMENTO ENERO 2013 A-E 7" xfId="2914" xr:uid="{00000000-0005-0000-0000-00001C080000}"/>
    <cellStyle name="_INCREMENTO ENERO 2011 H-L_INCREMENTO ENERO 2013 A-E 8" xfId="2915" xr:uid="{00000000-0005-0000-0000-00001D080000}"/>
    <cellStyle name="_INCREMENTO ENERO 2011 H-L_INCREMENTO ENERO 2013 A-E 9" xfId="2916" xr:uid="{00000000-0005-0000-0000-00001E080000}"/>
    <cellStyle name="_INCREMENTO ENERO 2011 H-L_INCREMENTO ENERO 2013 F-G" xfId="2917" xr:uid="{00000000-0005-0000-0000-00001F080000}"/>
    <cellStyle name="_INCREMENTO ENERO 2011 H-L_INCREMENTO ENERO 2013 M-X" xfId="2918" xr:uid="{00000000-0005-0000-0000-000020080000}"/>
    <cellStyle name="_INCREMENTO ENERO 2011 H-L_INCREMENTO ENERO 2013 M-X 10" xfId="2919" xr:uid="{00000000-0005-0000-0000-000021080000}"/>
    <cellStyle name="_INCREMENTO ENERO 2011 H-L_INCREMENTO ENERO 2013 M-X 11" xfId="2920" xr:uid="{00000000-0005-0000-0000-000022080000}"/>
    <cellStyle name="_INCREMENTO ENERO 2011 H-L_INCREMENTO ENERO 2013 M-X 2" xfId="2921" xr:uid="{00000000-0005-0000-0000-000023080000}"/>
    <cellStyle name="_INCREMENTO ENERO 2011 H-L_INCREMENTO ENERO 2013 M-X 3" xfId="2922" xr:uid="{00000000-0005-0000-0000-000024080000}"/>
    <cellStyle name="_INCREMENTO ENERO 2011 H-L_INCREMENTO ENERO 2013 M-X 4" xfId="2923" xr:uid="{00000000-0005-0000-0000-000025080000}"/>
    <cellStyle name="_INCREMENTO ENERO 2011 H-L_INCREMENTO ENERO 2013 M-X 5" xfId="2924" xr:uid="{00000000-0005-0000-0000-000026080000}"/>
    <cellStyle name="_INCREMENTO ENERO 2011 H-L_INCREMENTO ENERO 2013 M-X 6" xfId="2925" xr:uid="{00000000-0005-0000-0000-000027080000}"/>
    <cellStyle name="_INCREMENTO ENERO 2011 H-L_INCREMENTO ENERO 2013 M-X 7" xfId="2926" xr:uid="{00000000-0005-0000-0000-000028080000}"/>
    <cellStyle name="_INCREMENTO ENERO 2011 H-L_INCREMENTO ENERO 2013 M-X 8" xfId="2927" xr:uid="{00000000-0005-0000-0000-000029080000}"/>
    <cellStyle name="_INCREMENTO ENERO 2011 H-L_INCREMENTO ENERO 2013 M-X 9" xfId="2928" xr:uid="{00000000-0005-0000-0000-00002A080000}"/>
    <cellStyle name="_INCREMENTO ENERO 2012 A-E" xfId="2929" xr:uid="{00000000-0005-0000-0000-00002B080000}"/>
    <cellStyle name="_INCREMENTO ENERO 2012 A-E 10" xfId="2930" xr:uid="{00000000-0005-0000-0000-00002C080000}"/>
    <cellStyle name="_INCREMENTO ENERO 2012 A-E 11" xfId="2931" xr:uid="{00000000-0005-0000-0000-00002D080000}"/>
    <cellStyle name="_INCREMENTO ENERO 2012 A-E 2" xfId="2932" xr:uid="{00000000-0005-0000-0000-00002E080000}"/>
    <cellStyle name="_INCREMENTO ENERO 2012 A-E 3" xfId="2933" xr:uid="{00000000-0005-0000-0000-00002F080000}"/>
    <cellStyle name="_INCREMENTO ENERO 2012 A-E 4" xfId="2934" xr:uid="{00000000-0005-0000-0000-000030080000}"/>
    <cellStyle name="_INCREMENTO ENERO 2012 A-E 5" xfId="2935" xr:uid="{00000000-0005-0000-0000-000031080000}"/>
    <cellStyle name="_INCREMENTO ENERO 2012 A-E 6" xfId="2936" xr:uid="{00000000-0005-0000-0000-000032080000}"/>
    <cellStyle name="_INCREMENTO ENERO 2012 A-E 7" xfId="2937" xr:uid="{00000000-0005-0000-0000-000033080000}"/>
    <cellStyle name="_INCREMENTO ENERO 2012 A-E 8" xfId="2938" xr:uid="{00000000-0005-0000-0000-000034080000}"/>
    <cellStyle name="_INCREMENTO ENERO 2012 A-E 9" xfId="2939" xr:uid="{00000000-0005-0000-0000-000035080000}"/>
    <cellStyle name="_INCREMENTO ENERO 2012 A-E." xfId="2940" xr:uid="{00000000-0005-0000-0000-000036080000}"/>
    <cellStyle name="_INCREMENTO ENERO 2012 A-E. 10" xfId="2941" xr:uid="{00000000-0005-0000-0000-000037080000}"/>
    <cellStyle name="_INCREMENTO ENERO 2012 A-E. 11" xfId="2942" xr:uid="{00000000-0005-0000-0000-000038080000}"/>
    <cellStyle name="_INCREMENTO ENERO 2012 A-E. 2" xfId="2943" xr:uid="{00000000-0005-0000-0000-000039080000}"/>
    <cellStyle name="_INCREMENTO ENERO 2012 A-E. 3" xfId="2944" xr:uid="{00000000-0005-0000-0000-00003A080000}"/>
    <cellStyle name="_INCREMENTO ENERO 2012 A-E. 4" xfId="2945" xr:uid="{00000000-0005-0000-0000-00003B080000}"/>
    <cellStyle name="_INCREMENTO ENERO 2012 A-E. 5" xfId="2946" xr:uid="{00000000-0005-0000-0000-00003C080000}"/>
    <cellStyle name="_INCREMENTO ENERO 2012 A-E. 6" xfId="2947" xr:uid="{00000000-0005-0000-0000-00003D080000}"/>
    <cellStyle name="_INCREMENTO ENERO 2012 A-E. 7" xfId="2948" xr:uid="{00000000-0005-0000-0000-00003E080000}"/>
    <cellStyle name="_INCREMENTO ENERO 2012 A-E. 8" xfId="2949" xr:uid="{00000000-0005-0000-0000-00003F080000}"/>
    <cellStyle name="_INCREMENTO ENERO 2012 A-E. 9" xfId="2950" xr:uid="{00000000-0005-0000-0000-000040080000}"/>
    <cellStyle name="_INCREMENTO ENERO 2012 H-L" xfId="2951" xr:uid="{00000000-0005-0000-0000-000041080000}"/>
    <cellStyle name="_INCREMENTO ENERO 2012 H-L 10" xfId="2952" xr:uid="{00000000-0005-0000-0000-000042080000}"/>
    <cellStyle name="_INCREMENTO ENERO 2012 H-L 11" xfId="2953" xr:uid="{00000000-0005-0000-0000-000043080000}"/>
    <cellStyle name="_INCREMENTO ENERO 2012 H-L 2" xfId="2954" xr:uid="{00000000-0005-0000-0000-000044080000}"/>
    <cellStyle name="_INCREMENTO ENERO 2012 H-L 3" xfId="2955" xr:uid="{00000000-0005-0000-0000-000045080000}"/>
    <cellStyle name="_INCREMENTO ENERO 2012 H-L 4" xfId="2956" xr:uid="{00000000-0005-0000-0000-000046080000}"/>
    <cellStyle name="_INCREMENTO ENERO 2012 H-L 5" xfId="2957" xr:uid="{00000000-0005-0000-0000-000047080000}"/>
    <cellStyle name="_INCREMENTO ENERO 2012 H-L 6" xfId="2958" xr:uid="{00000000-0005-0000-0000-000048080000}"/>
    <cellStyle name="_INCREMENTO ENERO 2012 H-L 7" xfId="2959" xr:uid="{00000000-0005-0000-0000-000049080000}"/>
    <cellStyle name="_INCREMENTO ENERO 2012 H-L 8" xfId="2960" xr:uid="{00000000-0005-0000-0000-00004A080000}"/>
    <cellStyle name="_INCREMENTO ENERO 2012 H-L 9" xfId="2961" xr:uid="{00000000-0005-0000-0000-00004B080000}"/>
    <cellStyle name="_INCREMENTO ENERO 2012 H-L_Ev.SANOFI" xfId="2962" xr:uid="{00000000-0005-0000-0000-00004C080000}"/>
    <cellStyle name="_INCREMENTO ENERO 2012 M-X" xfId="2963" xr:uid="{00000000-0005-0000-0000-00004D080000}"/>
    <cellStyle name="_INCREMENTO ENERO 2012 M-X 10" xfId="2964" xr:uid="{00000000-0005-0000-0000-00004E080000}"/>
    <cellStyle name="_INCREMENTO ENERO 2012 M-X 11" xfId="2965" xr:uid="{00000000-0005-0000-0000-00004F080000}"/>
    <cellStyle name="_INCREMENTO ENERO 2012 M-X 2" xfId="2966" xr:uid="{00000000-0005-0000-0000-000050080000}"/>
    <cellStyle name="_INCREMENTO ENERO 2012 M-X 3" xfId="2967" xr:uid="{00000000-0005-0000-0000-000051080000}"/>
    <cellStyle name="_INCREMENTO ENERO 2012 M-X 4" xfId="2968" xr:uid="{00000000-0005-0000-0000-000052080000}"/>
    <cellStyle name="_INCREMENTO ENERO 2012 M-X 5" xfId="2969" xr:uid="{00000000-0005-0000-0000-000053080000}"/>
    <cellStyle name="_INCREMENTO ENERO 2012 M-X 6" xfId="2970" xr:uid="{00000000-0005-0000-0000-000054080000}"/>
    <cellStyle name="_INCREMENTO ENERO 2012 M-X 7" xfId="2971" xr:uid="{00000000-0005-0000-0000-000055080000}"/>
    <cellStyle name="_INCREMENTO ENERO 2012 M-X 8" xfId="2972" xr:uid="{00000000-0005-0000-0000-000056080000}"/>
    <cellStyle name="_INCREMENTO ENERO 2012 M-X 9" xfId="2973" xr:uid="{00000000-0005-0000-0000-000057080000}"/>
    <cellStyle name="_Informe definitivo UPDs 2008 vs 2009 (Env)" xfId="2974" xr:uid="{00000000-0005-0000-0000-000058080000}"/>
    <cellStyle name="_Informe definitivo UPDs 2008 vs 2009 (Env) 10" xfId="2975" xr:uid="{00000000-0005-0000-0000-000059080000}"/>
    <cellStyle name="_Informe definitivo UPDs 2008 vs 2009 (Env) 11" xfId="2976" xr:uid="{00000000-0005-0000-0000-00005A080000}"/>
    <cellStyle name="_Informe definitivo UPDs 2008 vs 2009 (Env) 2" xfId="2977" xr:uid="{00000000-0005-0000-0000-00005B080000}"/>
    <cellStyle name="_Informe definitivo UPDs 2008 vs 2009 (Env) 3" xfId="2978" xr:uid="{00000000-0005-0000-0000-00005C080000}"/>
    <cellStyle name="_Informe definitivo UPDs 2008 vs 2009 (Env) 4" xfId="2979" xr:uid="{00000000-0005-0000-0000-00005D080000}"/>
    <cellStyle name="_Informe definitivo UPDs 2008 vs 2009 (Env) 5" xfId="2980" xr:uid="{00000000-0005-0000-0000-00005E080000}"/>
    <cellStyle name="_Informe definitivo UPDs 2008 vs 2009 (Env) 6" xfId="2981" xr:uid="{00000000-0005-0000-0000-00005F080000}"/>
    <cellStyle name="_Informe definitivo UPDs 2008 vs 2009 (Env) 7" xfId="2982" xr:uid="{00000000-0005-0000-0000-000060080000}"/>
    <cellStyle name="_Informe definitivo UPDs 2008 vs 2009 (Env) 8" xfId="2983" xr:uid="{00000000-0005-0000-0000-000061080000}"/>
    <cellStyle name="_Informe definitivo UPDs 2008 vs 2009 (Env) 9" xfId="2984" xr:uid="{00000000-0005-0000-0000-000062080000}"/>
    <cellStyle name="_Informe definitivo UPDs 2008 vs 2009 (Env)_Ev.SANOFI" xfId="2985" xr:uid="{00000000-0005-0000-0000-000063080000}"/>
    <cellStyle name="_Informe definitivo UPDs 2008 vs 2009 (Env)_GRUPOS II 2012 (G - X).xls" xfId="2986" xr:uid="{00000000-0005-0000-0000-000064080000}"/>
    <cellStyle name="_Informe definitivo UPDs 2008 vs 2009 (Env)_GRUPOS II 2012 (G - X).xls 10" xfId="2987" xr:uid="{00000000-0005-0000-0000-000065080000}"/>
    <cellStyle name="_Informe definitivo UPDs 2008 vs 2009 (Env)_GRUPOS II 2012 (G - X).xls 11" xfId="2988" xr:uid="{00000000-0005-0000-0000-000066080000}"/>
    <cellStyle name="_Informe definitivo UPDs 2008 vs 2009 (Env)_GRUPOS II 2012 (G - X).xls 2" xfId="2989" xr:uid="{00000000-0005-0000-0000-000067080000}"/>
    <cellStyle name="_Informe definitivo UPDs 2008 vs 2009 (Env)_GRUPOS II 2012 (G - X).xls 3" xfId="2990" xr:uid="{00000000-0005-0000-0000-000068080000}"/>
    <cellStyle name="_Informe definitivo UPDs 2008 vs 2009 (Env)_GRUPOS II 2012 (G - X).xls 4" xfId="2991" xr:uid="{00000000-0005-0000-0000-000069080000}"/>
    <cellStyle name="_Informe definitivo UPDs 2008 vs 2009 (Env)_GRUPOS II 2012 (G - X).xls 5" xfId="2992" xr:uid="{00000000-0005-0000-0000-00006A080000}"/>
    <cellStyle name="_Informe definitivo UPDs 2008 vs 2009 (Env)_GRUPOS II 2012 (G - X).xls 6" xfId="2993" xr:uid="{00000000-0005-0000-0000-00006B080000}"/>
    <cellStyle name="_Informe definitivo UPDs 2008 vs 2009 (Env)_GRUPOS II 2012 (G - X).xls 7" xfId="2994" xr:uid="{00000000-0005-0000-0000-00006C080000}"/>
    <cellStyle name="_Informe definitivo UPDs 2008 vs 2009 (Env)_GRUPOS II 2012 (G - X).xls 8" xfId="2995" xr:uid="{00000000-0005-0000-0000-00006D080000}"/>
    <cellStyle name="_Informe definitivo UPDs 2008 vs 2009 (Env)_GRUPOS II 2012 (G - X).xls 9" xfId="2996" xr:uid="{00000000-0005-0000-0000-00006E080000}"/>
    <cellStyle name="_Informe definitivo UPDs 2008 vs 2009 (Env)_GRUPOS II 2013 (G - X).xls" xfId="2997" xr:uid="{00000000-0005-0000-0000-00006F080000}"/>
    <cellStyle name="_Informe definitivo UPDs 2008 vs 2009 (Env)_GRUPOS II 2013 (G - X).xls 10" xfId="2998" xr:uid="{00000000-0005-0000-0000-000070080000}"/>
    <cellStyle name="_Informe definitivo UPDs 2008 vs 2009 (Env)_GRUPOS II 2013 (G - X).xls 11" xfId="2999" xr:uid="{00000000-0005-0000-0000-000071080000}"/>
    <cellStyle name="_Informe definitivo UPDs 2008 vs 2009 (Env)_GRUPOS II 2013 (G - X).xls 2" xfId="3000" xr:uid="{00000000-0005-0000-0000-000072080000}"/>
    <cellStyle name="_Informe definitivo UPDs 2008 vs 2009 (Env)_GRUPOS II 2013 (G - X).xls 3" xfId="3001" xr:uid="{00000000-0005-0000-0000-000073080000}"/>
    <cellStyle name="_Informe definitivo UPDs 2008 vs 2009 (Env)_GRUPOS II 2013 (G - X).xls 4" xfId="3002" xr:uid="{00000000-0005-0000-0000-000074080000}"/>
    <cellStyle name="_Informe definitivo UPDs 2008 vs 2009 (Env)_GRUPOS II 2013 (G - X).xls 5" xfId="3003" xr:uid="{00000000-0005-0000-0000-000075080000}"/>
    <cellStyle name="_Informe definitivo UPDs 2008 vs 2009 (Env)_GRUPOS II 2013 (G - X).xls 6" xfId="3004" xr:uid="{00000000-0005-0000-0000-000076080000}"/>
    <cellStyle name="_Informe definitivo UPDs 2008 vs 2009 (Env)_GRUPOS II 2013 (G - X).xls 7" xfId="3005" xr:uid="{00000000-0005-0000-0000-000077080000}"/>
    <cellStyle name="_Informe definitivo UPDs 2008 vs 2009 (Env)_GRUPOS II 2013 (G - X).xls 8" xfId="3006" xr:uid="{00000000-0005-0000-0000-000078080000}"/>
    <cellStyle name="_Informe definitivo UPDs 2008 vs 2009 (Env)_GRUPOS II 2013 (G - X).xls 9" xfId="3007" xr:uid="{00000000-0005-0000-0000-000079080000}"/>
    <cellStyle name="_Informe definitivo UPDs 2008 vs 2009 (Env)_INCREMENTO ENERO 2012 F-G" xfId="3008" xr:uid="{00000000-0005-0000-0000-00007A080000}"/>
    <cellStyle name="_Informe definitivo UPDs 2008 vs 2009 (Env)_INCREMENTO ENERO 2012 F-G.xls" xfId="3009" xr:uid="{00000000-0005-0000-0000-00007B080000}"/>
    <cellStyle name="_Informe definitivo UPDs 2008 vs 2009 (Env)_INCREMENTO ENERO 2013 F-G" xfId="3010" xr:uid="{00000000-0005-0000-0000-00007C080000}"/>
    <cellStyle name="_Informe definitivo UPDs 2008 vs 2009 (Env)_INCREMENTO ENERO 2013 M-X" xfId="3011" xr:uid="{00000000-0005-0000-0000-00007D080000}"/>
    <cellStyle name="_Informe definitivo UPDs 2008 vs 2009 (Env)_INCREMENTO ENERO 2013 M-X 10" xfId="3012" xr:uid="{00000000-0005-0000-0000-00007E080000}"/>
    <cellStyle name="_Informe definitivo UPDs 2008 vs 2009 (Env)_INCREMENTO ENERO 2013 M-X 11" xfId="3013" xr:uid="{00000000-0005-0000-0000-00007F080000}"/>
    <cellStyle name="_Informe definitivo UPDs 2008 vs 2009 (Env)_INCREMENTO ENERO 2013 M-X 2" xfId="3014" xr:uid="{00000000-0005-0000-0000-000080080000}"/>
    <cellStyle name="_Informe definitivo UPDs 2008 vs 2009 (Env)_INCREMENTO ENERO 2013 M-X 3" xfId="3015" xr:uid="{00000000-0005-0000-0000-000081080000}"/>
    <cellStyle name="_Informe definitivo UPDs 2008 vs 2009 (Env)_INCREMENTO ENERO 2013 M-X 4" xfId="3016" xr:uid="{00000000-0005-0000-0000-000082080000}"/>
    <cellStyle name="_Informe definitivo UPDs 2008 vs 2009 (Env)_INCREMENTO ENERO 2013 M-X 5" xfId="3017" xr:uid="{00000000-0005-0000-0000-000083080000}"/>
    <cellStyle name="_Informe definitivo UPDs 2008 vs 2009 (Env)_INCREMENTO ENERO 2013 M-X 6" xfId="3018" xr:uid="{00000000-0005-0000-0000-000084080000}"/>
    <cellStyle name="_Informe definitivo UPDs 2008 vs 2009 (Env)_INCREMENTO ENERO 2013 M-X 7" xfId="3019" xr:uid="{00000000-0005-0000-0000-000085080000}"/>
    <cellStyle name="_Informe definitivo UPDs 2008 vs 2009 (Env)_INCREMENTO ENERO 2013 M-X 8" xfId="3020" xr:uid="{00000000-0005-0000-0000-000086080000}"/>
    <cellStyle name="_Informe definitivo UPDs 2008 vs 2009 (Env)_INCREMENTO ENERO 2013 M-X 9" xfId="3021" xr:uid="{00000000-0005-0000-0000-000087080000}"/>
    <cellStyle name="_Informe definitivo UPDs 2008 vs 2009 (Env)_Tarifas 2012" xfId="3022" xr:uid="{00000000-0005-0000-0000-000088080000}"/>
    <cellStyle name="_LA FAYETTE 2007 - 31 usuarios tarifa congelada" xfId="108" xr:uid="{00000000-0005-0000-0000-000060000000}"/>
    <cellStyle name="_LA FAYETTE 2007 - 31 usuarios tarifa congelada 2" xfId="3023" xr:uid="{00000000-0005-0000-0000-00008A080000}"/>
    <cellStyle name="_LA FAYETTE 2007 - 31 usuarios tarifa congelada_Ev.SANOFI" xfId="3024" xr:uid="{00000000-0005-0000-0000-00008B080000}"/>
    <cellStyle name="_LA FAYETTE 2007 - 31 usuarios tarifa congelada_Fonsabana Humana" xfId="3025" xr:uid="{00000000-0005-0000-0000-00008C080000}"/>
    <cellStyle name="_LA FAYETTE 2007 - 31 usuarios tarifa congelada_FORMATO MATRIZ (14)" xfId="3026" xr:uid="{00000000-0005-0000-0000-00008D080000}"/>
    <cellStyle name="_LA FAYETTE 2007 - 31 usuarios tarifa congelada_GRUPOS II 2013 (G - X).xls" xfId="3027" xr:uid="{00000000-0005-0000-0000-00008E080000}"/>
    <cellStyle name="_LA FAYETTE 2007 - 31 usuarios tarifa congelada_GRUPOS II 2013 (G - X).xls 10" xfId="3028" xr:uid="{00000000-0005-0000-0000-00008F080000}"/>
    <cellStyle name="_LA FAYETTE 2007 - 31 usuarios tarifa congelada_GRUPOS II 2013 (G - X).xls 11" xfId="3029" xr:uid="{00000000-0005-0000-0000-000090080000}"/>
    <cellStyle name="_LA FAYETTE 2007 - 31 usuarios tarifa congelada_GRUPOS II 2013 (G - X).xls 2" xfId="3030" xr:uid="{00000000-0005-0000-0000-000091080000}"/>
    <cellStyle name="_LA FAYETTE 2007 - 31 usuarios tarifa congelada_GRUPOS II 2013 (G - X).xls 3" xfId="3031" xr:uid="{00000000-0005-0000-0000-000092080000}"/>
    <cellStyle name="_LA FAYETTE 2007 - 31 usuarios tarifa congelada_GRUPOS II 2013 (G - X).xls 4" xfId="3032" xr:uid="{00000000-0005-0000-0000-000093080000}"/>
    <cellStyle name="_LA FAYETTE 2007 - 31 usuarios tarifa congelada_GRUPOS II 2013 (G - X).xls 5" xfId="3033" xr:uid="{00000000-0005-0000-0000-000094080000}"/>
    <cellStyle name="_LA FAYETTE 2007 - 31 usuarios tarifa congelada_GRUPOS II 2013 (G - X).xls 6" xfId="3034" xr:uid="{00000000-0005-0000-0000-000095080000}"/>
    <cellStyle name="_LA FAYETTE 2007 - 31 usuarios tarifa congelada_GRUPOS II 2013 (G - X).xls 7" xfId="3035" xr:uid="{00000000-0005-0000-0000-000096080000}"/>
    <cellStyle name="_LA FAYETTE 2007 - 31 usuarios tarifa congelada_GRUPOS II 2013 (G - X).xls 8" xfId="3036" xr:uid="{00000000-0005-0000-0000-000097080000}"/>
    <cellStyle name="_LA FAYETTE 2007 - 31 usuarios tarifa congelada_GRUPOS II 2013 (G - X).xls 9" xfId="3037" xr:uid="{00000000-0005-0000-0000-000098080000}"/>
    <cellStyle name="_LA FAYETTE 2007 - 31 usuarios tarifa congelada_INCREMENTO ENERO 2012 A-E" xfId="3038" xr:uid="{00000000-0005-0000-0000-000099080000}"/>
    <cellStyle name="_LA FAYETTE 2007 - 31 usuarios tarifa congelada_INCREMENTO ENERO 2012 A-E 10" xfId="3039" xr:uid="{00000000-0005-0000-0000-00009A080000}"/>
    <cellStyle name="_LA FAYETTE 2007 - 31 usuarios tarifa congelada_INCREMENTO ENERO 2012 A-E 11" xfId="3040" xr:uid="{00000000-0005-0000-0000-00009B080000}"/>
    <cellStyle name="_LA FAYETTE 2007 - 31 usuarios tarifa congelada_INCREMENTO ENERO 2012 A-E 2" xfId="3041" xr:uid="{00000000-0005-0000-0000-00009C080000}"/>
    <cellStyle name="_LA FAYETTE 2007 - 31 usuarios tarifa congelada_INCREMENTO ENERO 2012 A-E 3" xfId="3042" xr:uid="{00000000-0005-0000-0000-00009D080000}"/>
    <cellStyle name="_LA FAYETTE 2007 - 31 usuarios tarifa congelada_INCREMENTO ENERO 2012 A-E 4" xfId="3043" xr:uid="{00000000-0005-0000-0000-00009E080000}"/>
    <cellStyle name="_LA FAYETTE 2007 - 31 usuarios tarifa congelada_INCREMENTO ENERO 2012 A-E 5" xfId="3044" xr:uid="{00000000-0005-0000-0000-00009F080000}"/>
    <cellStyle name="_LA FAYETTE 2007 - 31 usuarios tarifa congelada_INCREMENTO ENERO 2012 A-E 6" xfId="3045" xr:uid="{00000000-0005-0000-0000-0000A0080000}"/>
    <cellStyle name="_LA FAYETTE 2007 - 31 usuarios tarifa congelada_INCREMENTO ENERO 2012 A-E 7" xfId="3046" xr:uid="{00000000-0005-0000-0000-0000A1080000}"/>
    <cellStyle name="_LA FAYETTE 2007 - 31 usuarios tarifa congelada_INCREMENTO ENERO 2012 A-E 8" xfId="3047" xr:uid="{00000000-0005-0000-0000-0000A2080000}"/>
    <cellStyle name="_LA FAYETTE 2007 - 31 usuarios tarifa congelada_INCREMENTO ENERO 2012 A-E 9" xfId="3048" xr:uid="{00000000-0005-0000-0000-0000A3080000}"/>
    <cellStyle name="_LA FAYETTE 2007 - 31 usuarios tarifa congelada_Libro2" xfId="3049" xr:uid="{00000000-0005-0000-0000-0000A4080000}"/>
    <cellStyle name="_LA FAYETTE 2007 - 31 usuarios tarifa congelada_Libro2 10" xfId="3050" xr:uid="{00000000-0005-0000-0000-0000A5080000}"/>
    <cellStyle name="_LA FAYETTE 2007 - 31 usuarios tarifa congelada_Libro2 11" xfId="3051" xr:uid="{00000000-0005-0000-0000-0000A6080000}"/>
    <cellStyle name="_LA FAYETTE 2007 - 31 usuarios tarifa congelada_Libro2 2" xfId="3052" xr:uid="{00000000-0005-0000-0000-0000A7080000}"/>
    <cellStyle name="_LA FAYETTE 2007 - 31 usuarios tarifa congelada_Libro2 3" xfId="3053" xr:uid="{00000000-0005-0000-0000-0000A8080000}"/>
    <cellStyle name="_LA FAYETTE 2007 - 31 usuarios tarifa congelada_Libro2 4" xfId="3054" xr:uid="{00000000-0005-0000-0000-0000A9080000}"/>
    <cellStyle name="_LA FAYETTE 2007 - 31 usuarios tarifa congelada_Libro2 5" xfId="3055" xr:uid="{00000000-0005-0000-0000-0000AA080000}"/>
    <cellStyle name="_LA FAYETTE 2007 - 31 usuarios tarifa congelada_Libro2 6" xfId="3056" xr:uid="{00000000-0005-0000-0000-0000AB080000}"/>
    <cellStyle name="_LA FAYETTE 2007 - 31 usuarios tarifa congelada_Libro2 7" xfId="3057" xr:uid="{00000000-0005-0000-0000-0000AC080000}"/>
    <cellStyle name="_LA FAYETTE 2007 - 31 usuarios tarifa congelada_Libro2 8" xfId="3058" xr:uid="{00000000-0005-0000-0000-0000AD080000}"/>
    <cellStyle name="_LA FAYETTE 2007 - 31 usuarios tarifa congelada_Libro2 9" xfId="3059" xr:uid="{00000000-0005-0000-0000-0000AE080000}"/>
    <cellStyle name="_LA FAYETTE 2007 - 31 usuarios tarifa congelada_Matriz cambio de plan zafiro Meta Petroleum" xfId="3060" xr:uid="{00000000-0005-0000-0000-0000AF080000}"/>
    <cellStyle name="_LA FAYETTE 2007 - 31 usuarios tarifa congelada_SLIP DE RENOVACION 2013 (3)" xfId="3061" xr:uid="{00000000-0005-0000-0000-0000B0080000}"/>
    <cellStyle name="_LA FAYETTE 2007 - 31 usuarios tarifa congelada_tarifa Frosst (8)" xfId="3062" xr:uid="{00000000-0005-0000-0000-0000B1080000}"/>
    <cellStyle name="_LA FAYETTE 2007 - 31 usuarios tarifa congelada_TARIFA METAPETROLEUM - Reevaluada el 090310" xfId="3063" xr:uid="{00000000-0005-0000-0000-0000B2080000}"/>
    <cellStyle name="_LA FAYETTE 2007 - 31 usuarios tarifa congelada_TARIFAS" xfId="3064" xr:uid="{00000000-0005-0000-0000-0000B3080000}"/>
    <cellStyle name="_LA FAYETTE 2007 - 31 usuarios tarifa congelada_TARIFAS (12)" xfId="3065" xr:uid="{00000000-0005-0000-0000-0000B4080000}"/>
    <cellStyle name="_LA FAYETTE 2007 - 31 usuarios tarifa congelada_TARIFAS 10" xfId="3066" xr:uid="{00000000-0005-0000-0000-0000B5080000}"/>
    <cellStyle name="_LA FAYETTE 2007 - 31 usuarios tarifa congelada_TARIFAS 11" xfId="3067" xr:uid="{00000000-0005-0000-0000-0000B6080000}"/>
    <cellStyle name="_LA FAYETTE 2007 - 31 usuarios tarifa congelada_TARIFAS 12" xfId="3068" xr:uid="{00000000-0005-0000-0000-0000B7080000}"/>
    <cellStyle name="_LA FAYETTE 2007 - 31 usuarios tarifa congelada_TARIFAS 2" xfId="3069" xr:uid="{00000000-0005-0000-0000-0000B8080000}"/>
    <cellStyle name="_LA FAYETTE 2007 - 31 usuarios tarifa congelada_TARIFAS 3" xfId="3070" xr:uid="{00000000-0005-0000-0000-0000B9080000}"/>
    <cellStyle name="_LA FAYETTE 2007 - 31 usuarios tarifa congelada_TARIFAS 4" xfId="3071" xr:uid="{00000000-0005-0000-0000-0000BA080000}"/>
    <cellStyle name="_LA FAYETTE 2007 - 31 usuarios tarifa congelada_TARIFAS 5" xfId="3072" xr:uid="{00000000-0005-0000-0000-0000BB080000}"/>
    <cellStyle name="_LA FAYETTE 2007 - 31 usuarios tarifa congelada_TARIFAS 6" xfId="3073" xr:uid="{00000000-0005-0000-0000-0000BC080000}"/>
    <cellStyle name="_LA FAYETTE 2007 - 31 usuarios tarifa congelada_TARIFAS 7" xfId="3074" xr:uid="{00000000-0005-0000-0000-0000BD080000}"/>
    <cellStyle name="_LA FAYETTE 2007 - 31 usuarios tarifa congelada_TARIFAS 8" xfId="3075" xr:uid="{00000000-0005-0000-0000-0000BE080000}"/>
    <cellStyle name="_LA FAYETTE 2007 - 31 usuarios tarifa congelada_TARIFAS 9" xfId="3076" xr:uid="{00000000-0005-0000-0000-0000BF080000}"/>
    <cellStyle name="_LA FAYETTE 2007 - 31 usuarios tarifa congelada_Tarifas Cavipetrol 160511" xfId="3077" xr:uid="{00000000-0005-0000-0000-0000C0080000}"/>
    <cellStyle name="_LA FAYETTE 2007 - 31 usuarios tarifa congelada_TARIFAS HUMANA ENERO - DICIEMBRE 2009" xfId="3078" xr:uid="{00000000-0005-0000-0000-0000C1080000}"/>
    <cellStyle name="_LA FAYETTE 2007 - 31 usuarios tarifa congelada_TARIFAS HUMANA ENERO - DICIEMBRE 2012" xfId="3079" xr:uid="{00000000-0005-0000-0000-0000C2080000}"/>
    <cellStyle name="_LA FAYETTE 2007 - 31 usuarios tarifa congelada_Tarifas Humana Enero - Diciembre 2013" xfId="3080" xr:uid="{00000000-0005-0000-0000-0000C3080000}"/>
    <cellStyle name="_LA FAYETTE 2007 - 31 usuarios tarifa congelada_Xerox Definitivas" xfId="3081" xr:uid="{00000000-0005-0000-0000-0000C4080000}"/>
    <cellStyle name="_LABORATORIO ROCHEM" xfId="109" xr:uid="{00000000-0005-0000-0000-000061000000}"/>
    <cellStyle name="_Libro1" xfId="110" xr:uid="{00000000-0005-0000-0000-000062000000}"/>
    <cellStyle name="_Libro1 (12)" xfId="3083" xr:uid="{00000000-0005-0000-0000-0000C7080000}"/>
    <cellStyle name="_Libro1 (12)_Det 20 Usu + Costosos " xfId="3084" xr:uid="{00000000-0005-0000-0000-0000C8080000}"/>
    <cellStyle name="_Libro1 (13)" xfId="3085" xr:uid="{00000000-0005-0000-0000-0000C9080000}"/>
    <cellStyle name="_Libro1 (13)_Det 20 Usu + Costosos " xfId="3086" xr:uid="{00000000-0005-0000-0000-0000CA080000}"/>
    <cellStyle name="_Libro1 (16)" xfId="3087" xr:uid="{00000000-0005-0000-0000-0000CB080000}"/>
    <cellStyle name="_Libro1 (16)_Det 20 Usu + Costosos " xfId="3088" xr:uid="{00000000-0005-0000-0000-0000CC080000}"/>
    <cellStyle name="_Libro1 (18)" xfId="3089" xr:uid="{00000000-0005-0000-0000-0000CD080000}"/>
    <cellStyle name="_Libro1 (18)_Det 20 Usu + Costosos " xfId="3090" xr:uid="{00000000-0005-0000-0000-0000CE080000}"/>
    <cellStyle name="_Libro1 (2)" xfId="3091" xr:uid="{00000000-0005-0000-0000-0000CF080000}"/>
    <cellStyle name="_Libro1 (2)_Det 20 Usu + Costosos " xfId="3092" xr:uid="{00000000-0005-0000-0000-0000D0080000}"/>
    <cellStyle name="_Libro1 (20)" xfId="3093" xr:uid="{00000000-0005-0000-0000-0000D1080000}"/>
    <cellStyle name="_Libro1 (20)_Det 20 Usu + Costosos " xfId="3094" xr:uid="{00000000-0005-0000-0000-0000D2080000}"/>
    <cellStyle name="_Libro1 (25)" xfId="3095" xr:uid="{00000000-0005-0000-0000-0000D3080000}"/>
    <cellStyle name="_Libro1 (3)" xfId="111" xr:uid="{00000000-0005-0000-0000-000063000000}"/>
    <cellStyle name="_Libro1 (3) (2)" xfId="3097" xr:uid="{00000000-0005-0000-0000-0000D5080000}"/>
    <cellStyle name="_Libro1 (3) (2)_Det 20 Usu + Costosos " xfId="3098" xr:uid="{00000000-0005-0000-0000-0000D6080000}"/>
    <cellStyle name="_Libro1 (3) 2" xfId="5843" xr:uid="{00000000-0005-0000-0000-0000D7080000}"/>
    <cellStyle name="_Libro1 (3) 3" xfId="5840" xr:uid="{00000000-0005-0000-0000-0000D8080000}"/>
    <cellStyle name="_Libro1 (3) 4" xfId="3096" xr:uid="{00000000-0005-0000-0000-0000D4080000}"/>
    <cellStyle name="_Libro1 (3) 5" xfId="5954" xr:uid="{00000000-0005-0000-0000-0000D4080000}"/>
    <cellStyle name="_Libro1 (3) 6" xfId="5957" xr:uid="{00000000-0005-0000-0000-0000D4080000}"/>
    <cellStyle name="_Libro1 (3)_Det 20 Usu + Costosos " xfId="3099" xr:uid="{00000000-0005-0000-0000-0000D9080000}"/>
    <cellStyle name="_Libro1 (38)" xfId="3100" xr:uid="{00000000-0005-0000-0000-0000DA080000}"/>
    <cellStyle name="_Libro1 (38)_Det 20 Usu + Costosos " xfId="3101" xr:uid="{00000000-0005-0000-0000-0000DB080000}"/>
    <cellStyle name="_Libro1 (4)" xfId="3102" xr:uid="{00000000-0005-0000-0000-0000DC080000}"/>
    <cellStyle name="_Libro1 (4)_Det 20 Usu + Costosos " xfId="3103" xr:uid="{00000000-0005-0000-0000-0000DD080000}"/>
    <cellStyle name="_Libro1 (5)" xfId="3104" xr:uid="{00000000-0005-0000-0000-0000DE080000}"/>
    <cellStyle name="_Libro1 (5)_Det 20 Usu + Costosos " xfId="3105" xr:uid="{00000000-0005-0000-0000-0000DF080000}"/>
    <cellStyle name="_Libro1 (6)" xfId="3106" xr:uid="{00000000-0005-0000-0000-0000E0080000}"/>
    <cellStyle name="_Libro1 (6)_Det 20 Usu + Costosos " xfId="3107" xr:uid="{00000000-0005-0000-0000-0000E1080000}"/>
    <cellStyle name="_Libro1 (7)" xfId="3108" xr:uid="{00000000-0005-0000-0000-0000E2080000}"/>
    <cellStyle name="_Libro1 (7)_Det 20 Usu + Costosos " xfId="3109" xr:uid="{00000000-0005-0000-0000-0000E3080000}"/>
    <cellStyle name="_Libro1 (9)" xfId="3110" xr:uid="{00000000-0005-0000-0000-0000E4080000}"/>
    <cellStyle name="_Libro1 (9)_Det 20 Usu + Costosos " xfId="3111" xr:uid="{00000000-0005-0000-0000-0000E5080000}"/>
    <cellStyle name="_Libro1 2" xfId="5300" xr:uid="{00000000-0005-0000-0000-0000E6080000}"/>
    <cellStyle name="_Libro1 3" xfId="5842" xr:uid="{00000000-0005-0000-0000-0000E7080000}"/>
    <cellStyle name="_Libro1 4" xfId="5841" xr:uid="{00000000-0005-0000-0000-0000E8080000}"/>
    <cellStyle name="_Libro1 5" xfId="3082" xr:uid="{00000000-0005-0000-0000-0000C6080000}"/>
    <cellStyle name="_Libro1 6" xfId="5953" xr:uid="{00000000-0005-0000-0000-0000C6080000}"/>
    <cellStyle name="_Libro1 7" xfId="5958" xr:uid="{00000000-0005-0000-0000-0000C6080000}"/>
    <cellStyle name="_Libro1_3. Slips Vida DEFINITIVOS" xfId="112" xr:uid="{00000000-0005-0000-0000-000064000000}"/>
    <cellStyle name="_Libro1_Det 20 Usu + Costosos " xfId="3112" xr:uid="{00000000-0005-0000-0000-0000E9080000}"/>
    <cellStyle name="_Libro10" xfId="3113" xr:uid="{00000000-0005-0000-0000-0000EA080000}"/>
    <cellStyle name="_Libro10_Det 20 Usu + Costosos " xfId="3114" xr:uid="{00000000-0005-0000-0000-0000EB080000}"/>
    <cellStyle name="_Libro14" xfId="3115" xr:uid="{00000000-0005-0000-0000-0000EC080000}"/>
    <cellStyle name="_Libro14_Det 20 Usu + Costosos " xfId="3116" xr:uid="{00000000-0005-0000-0000-0000ED080000}"/>
    <cellStyle name="_Libro17" xfId="3117" xr:uid="{00000000-0005-0000-0000-0000EE080000}"/>
    <cellStyle name="_Libro17_Det 20 Usu + Costosos " xfId="3118" xr:uid="{00000000-0005-0000-0000-0000EF080000}"/>
    <cellStyle name="_Libro2" xfId="113" xr:uid="{00000000-0005-0000-0000-000065000000}"/>
    <cellStyle name="_Libro2 (10)" xfId="3120" xr:uid="{00000000-0005-0000-0000-0000F1080000}"/>
    <cellStyle name="_Libro2 (10)_Det 20 Usu + Costosos " xfId="3121" xr:uid="{00000000-0005-0000-0000-0000F2080000}"/>
    <cellStyle name="_Libro2 (13)" xfId="3122" xr:uid="{00000000-0005-0000-0000-0000F3080000}"/>
    <cellStyle name="_Libro2 (13)_Det 20 Usu + Costosos " xfId="3123" xr:uid="{00000000-0005-0000-0000-0000F4080000}"/>
    <cellStyle name="_Libro2 (3)" xfId="3124" xr:uid="{00000000-0005-0000-0000-0000F5080000}"/>
    <cellStyle name="_Libro2 (3)_Det 20 Usu + Costosos " xfId="3125" xr:uid="{00000000-0005-0000-0000-0000F6080000}"/>
    <cellStyle name="_Libro2 (4)" xfId="3126" xr:uid="{00000000-0005-0000-0000-0000F7080000}"/>
    <cellStyle name="_Libro2 (4)_Det 20 Usu + Costosos " xfId="3127" xr:uid="{00000000-0005-0000-0000-0000F8080000}"/>
    <cellStyle name="_Libro2 (5)" xfId="3128" xr:uid="{00000000-0005-0000-0000-0000F9080000}"/>
    <cellStyle name="_Libro2 (5)_Det 20 Usu + Costosos " xfId="3129" xr:uid="{00000000-0005-0000-0000-0000FA080000}"/>
    <cellStyle name="_Libro2 (6)" xfId="3130" xr:uid="{00000000-0005-0000-0000-0000FB080000}"/>
    <cellStyle name="_Libro2 (6)_Det 20 Usu + Costosos " xfId="3131" xr:uid="{00000000-0005-0000-0000-0000FC080000}"/>
    <cellStyle name="_Libro2 (7)" xfId="3132" xr:uid="{00000000-0005-0000-0000-0000FD080000}"/>
    <cellStyle name="_Libro2 (7)_Det 20 Usu + Costosos " xfId="3133" xr:uid="{00000000-0005-0000-0000-0000FE080000}"/>
    <cellStyle name="_Libro2 (9)" xfId="3134" xr:uid="{00000000-0005-0000-0000-0000FF080000}"/>
    <cellStyle name="_Libro2 (9)_Det 20 Usu + Costosos " xfId="3135" xr:uid="{00000000-0005-0000-0000-000000090000}"/>
    <cellStyle name="_Libro2 2" xfId="5844" xr:uid="{00000000-0005-0000-0000-000001090000}"/>
    <cellStyle name="_Libro2 3" xfId="5839" xr:uid="{00000000-0005-0000-0000-000002090000}"/>
    <cellStyle name="_Libro2 4" xfId="3119" xr:uid="{00000000-0005-0000-0000-0000F0080000}"/>
    <cellStyle name="_Libro2 5" xfId="5955" xr:uid="{00000000-0005-0000-0000-0000F0080000}"/>
    <cellStyle name="_Libro2 6" xfId="5956" xr:uid="{00000000-0005-0000-0000-0000F0080000}"/>
    <cellStyle name="_Libro2_Det 20 Usu + Costosos " xfId="3136" xr:uid="{00000000-0005-0000-0000-000003090000}"/>
    <cellStyle name="_Libro3" xfId="3137" xr:uid="{00000000-0005-0000-0000-000004090000}"/>
    <cellStyle name="_Libro3 (6)" xfId="3138" xr:uid="{00000000-0005-0000-0000-000005090000}"/>
    <cellStyle name="_Libro3 (6)_Det 20 Usu + Costosos " xfId="3139" xr:uid="{00000000-0005-0000-0000-000006090000}"/>
    <cellStyle name="_Libro3_Det 20 Usu + Costosos " xfId="3140" xr:uid="{00000000-0005-0000-0000-000007090000}"/>
    <cellStyle name="_Libro4" xfId="3141" xr:uid="{00000000-0005-0000-0000-000008090000}"/>
    <cellStyle name="_Libro4_Det 20 Usu + Costosos " xfId="3142" xr:uid="{00000000-0005-0000-0000-000009090000}"/>
    <cellStyle name="_Libro6" xfId="3143" xr:uid="{00000000-0005-0000-0000-00000A090000}"/>
    <cellStyle name="_Libro6_Det 20 Usu + Costosos " xfId="3144" xr:uid="{00000000-0005-0000-0000-00000B090000}"/>
    <cellStyle name="_Libro7" xfId="3145" xr:uid="{00000000-0005-0000-0000-00000C090000}"/>
    <cellStyle name="_Libro7_Det 20 Usu + Costosos " xfId="3146" xr:uid="{00000000-0005-0000-0000-00000D090000}"/>
    <cellStyle name="_Libro8" xfId="3147" xr:uid="{00000000-0005-0000-0000-00000E090000}"/>
    <cellStyle name="_Libro8_Det 20 Usu + Costosos " xfId="3148" xr:uid="{00000000-0005-0000-0000-00000F090000}"/>
    <cellStyle name="_Libro9" xfId="3149" xr:uid="{00000000-0005-0000-0000-000010090000}"/>
    <cellStyle name="_Libro9_Det 20 Usu + Costosos " xfId="3150" xr:uid="{00000000-0005-0000-0000-000011090000}"/>
    <cellStyle name="_Licencias de Maternidad 5" xfId="3151" xr:uid="{00000000-0005-0000-0000-000012090000}"/>
    <cellStyle name="_Licencias de Maternidad 5_Det 20 Usu + Costosos " xfId="3152" xr:uid="{00000000-0005-0000-0000-000013090000}"/>
    <cellStyle name="_MATRIZ COLGATE PALMOLIVE" xfId="3153" xr:uid="{00000000-0005-0000-0000-000014090000}"/>
    <cellStyle name="_MATRIZ COLGATE PALMOLIVE 10" xfId="3154" xr:uid="{00000000-0005-0000-0000-000015090000}"/>
    <cellStyle name="_MATRIZ COLGATE PALMOLIVE 11" xfId="3155" xr:uid="{00000000-0005-0000-0000-000016090000}"/>
    <cellStyle name="_MATRIZ COLGATE PALMOLIVE 2" xfId="3156" xr:uid="{00000000-0005-0000-0000-000017090000}"/>
    <cellStyle name="_MATRIZ COLGATE PALMOLIVE 3" xfId="3157" xr:uid="{00000000-0005-0000-0000-000018090000}"/>
    <cellStyle name="_MATRIZ COLGATE PALMOLIVE 4" xfId="3158" xr:uid="{00000000-0005-0000-0000-000019090000}"/>
    <cellStyle name="_MATRIZ COLGATE PALMOLIVE 5" xfId="3159" xr:uid="{00000000-0005-0000-0000-00001A090000}"/>
    <cellStyle name="_MATRIZ COLGATE PALMOLIVE 6" xfId="3160" xr:uid="{00000000-0005-0000-0000-00001B090000}"/>
    <cellStyle name="_MATRIZ COLGATE PALMOLIVE 7" xfId="3161" xr:uid="{00000000-0005-0000-0000-00001C090000}"/>
    <cellStyle name="_MATRIZ COLGATE PALMOLIVE 8" xfId="3162" xr:uid="{00000000-0005-0000-0000-00001D090000}"/>
    <cellStyle name="_MATRIZ COLGATE PALMOLIVE 9" xfId="3163" xr:uid="{00000000-0005-0000-0000-00001E090000}"/>
    <cellStyle name="_METAPETROLEUM" xfId="3164" xr:uid="{00000000-0005-0000-0000-00001F090000}"/>
    <cellStyle name="_METAPETROLEUM_RECKITT_TABLADEVALORESASEGURADOS" xfId="3165" xr:uid="{00000000-0005-0000-0000-000020090000}"/>
    <cellStyle name="_METAPETROLEUM_TABLADECOBERTURASYVALORESASEGURADOS" xfId="3166" xr:uid="{00000000-0005-0000-0000-000021090000}"/>
    <cellStyle name="_MODELOS DE ATENCION COLECTIVOS ODONTOLOGIA" xfId="114" xr:uid="{00000000-0005-0000-0000-000066000000}"/>
    <cellStyle name="_NUEVAS" xfId="3167" xr:uid="{00000000-0005-0000-0000-000023090000}"/>
    <cellStyle name="_NUEVAS 10" xfId="3168" xr:uid="{00000000-0005-0000-0000-000024090000}"/>
    <cellStyle name="_NUEVAS 11" xfId="3169" xr:uid="{00000000-0005-0000-0000-000025090000}"/>
    <cellStyle name="_NUEVAS 2" xfId="3170" xr:uid="{00000000-0005-0000-0000-000026090000}"/>
    <cellStyle name="_NUEVAS 3" xfId="3171" xr:uid="{00000000-0005-0000-0000-000027090000}"/>
    <cellStyle name="_NUEVAS 4" xfId="3172" xr:uid="{00000000-0005-0000-0000-000028090000}"/>
    <cellStyle name="_NUEVAS 5" xfId="3173" xr:uid="{00000000-0005-0000-0000-000029090000}"/>
    <cellStyle name="_NUEVAS 6" xfId="3174" xr:uid="{00000000-0005-0000-0000-00002A090000}"/>
    <cellStyle name="_NUEVAS 7" xfId="3175" xr:uid="{00000000-0005-0000-0000-00002B090000}"/>
    <cellStyle name="_NUEVAS 8" xfId="3176" xr:uid="{00000000-0005-0000-0000-00002C090000}"/>
    <cellStyle name="_NUEVAS 9" xfId="3177" xr:uid="{00000000-0005-0000-0000-00002D090000}"/>
    <cellStyle name="_NUEVAS_Ev.SANOFI" xfId="3178" xr:uid="{00000000-0005-0000-0000-00002E090000}"/>
    <cellStyle name="_OFERTA 2008 - 2009" xfId="115" xr:uid="{00000000-0005-0000-0000-000067000000}"/>
    <cellStyle name="_Oxy tarifas, portafolio, UPD y tabla de coberturas" xfId="715" xr:uid="{00000000-0005-0000-0000-000030090000}"/>
    <cellStyle name="_Parcial271107" xfId="3179" xr:uid="{00000000-0005-0000-0000-000031090000}"/>
    <cellStyle name="_Parcial271107_Det 20 Usu + Costosos " xfId="3180" xr:uid="{00000000-0005-0000-0000-000032090000}"/>
    <cellStyle name="_PENDIENTES A 11 MARZO 2008" xfId="3181" xr:uid="{00000000-0005-0000-0000-000033090000}"/>
    <cellStyle name="_PENDIENTES A 11 MARZO 2008_Det 20 Usu + Costosos " xfId="3182" xr:uid="{00000000-0005-0000-0000-000034090000}"/>
    <cellStyle name="_PENDIENTES MAYO" xfId="3183" xr:uid="{00000000-0005-0000-0000-000035090000}"/>
    <cellStyle name="_PENDIENTES MAYO_Det 20 Usu + Costosos " xfId="3184" xr:uid="{00000000-0005-0000-0000-000036090000}"/>
    <cellStyle name="_PENDIENTES OCTUBRE" xfId="3185" xr:uid="{00000000-0005-0000-0000-000037090000}"/>
    <cellStyle name="_PENDIENTES OCTUBRE_Det 20 Usu + Costosos " xfId="3186" xr:uid="{00000000-0005-0000-0000-000038090000}"/>
    <cellStyle name="_Pendientes y no recobro" xfId="3187" xr:uid="{00000000-0005-0000-0000-000039090000}"/>
    <cellStyle name="_PENDIENTES Y NO RECOBRO (2)" xfId="3188" xr:uid="{00000000-0005-0000-0000-00003A090000}"/>
    <cellStyle name="_PENDIENTES Y NO RECOBRO (2)_Det 20 Usu + Costosos " xfId="3189" xr:uid="{00000000-0005-0000-0000-00003B090000}"/>
    <cellStyle name="_PENDIENTES Y NO RECOBRO (3)" xfId="3190" xr:uid="{00000000-0005-0000-0000-00003C090000}"/>
    <cellStyle name="_PENDIENTES Y NO RECOBRO (3)_Det 20 Usu + Costosos " xfId="3191" xr:uid="{00000000-0005-0000-0000-00003D090000}"/>
    <cellStyle name="_PENDIENTES Y NO RECOBRO (4)" xfId="3192" xr:uid="{00000000-0005-0000-0000-00003E090000}"/>
    <cellStyle name="_PENDIENTES Y NO RECOBRO (4)_Det 20 Usu + Costosos " xfId="3193" xr:uid="{00000000-0005-0000-0000-00003F090000}"/>
    <cellStyle name="_PENDIENTES Y NO RECOBRO ABRIL" xfId="3194" xr:uid="{00000000-0005-0000-0000-000040090000}"/>
    <cellStyle name="_PENDIENTES Y NO RECOBRO ABRIL_Det 20 Usu + Costosos " xfId="3195" xr:uid="{00000000-0005-0000-0000-000041090000}"/>
    <cellStyle name="_pendientes y no recobro edgar" xfId="3196" xr:uid="{00000000-0005-0000-0000-000042090000}"/>
    <cellStyle name="_pendientes y no recobro edgar (2)" xfId="3197" xr:uid="{00000000-0005-0000-0000-000043090000}"/>
    <cellStyle name="_pendientes y no recobro edgar (2)_Det 20 Usu + Costosos " xfId="3198" xr:uid="{00000000-0005-0000-0000-000044090000}"/>
    <cellStyle name="_pendientes y no recobro edgar_Det 20 Usu + Costosos " xfId="3199" xr:uid="{00000000-0005-0000-0000-000045090000}"/>
    <cellStyle name="_PENDIENTES Y NO RECOBRO MARZO" xfId="3200" xr:uid="{00000000-0005-0000-0000-000046090000}"/>
    <cellStyle name="_PENDIENTES Y NO RECOBRO MARZO (2)" xfId="3201" xr:uid="{00000000-0005-0000-0000-000047090000}"/>
    <cellStyle name="_PENDIENTES Y NO RECOBRO MARZO (2)_Det 20 Usu + Costosos " xfId="3202" xr:uid="{00000000-0005-0000-0000-000048090000}"/>
    <cellStyle name="_PENDIENTES Y NO RECOBRO MARZO_Det 20 Usu + Costosos " xfId="3203" xr:uid="{00000000-0005-0000-0000-000049090000}"/>
    <cellStyle name="_PENDIENTES Y NO RECOBRO MAYO" xfId="3204" xr:uid="{00000000-0005-0000-0000-00004A090000}"/>
    <cellStyle name="_PENDIENTES Y NO RECOBRO MAYO_Det 20 Usu + Costosos " xfId="3205" xr:uid="{00000000-0005-0000-0000-00004B090000}"/>
    <cellStyle name="_Pendientes y no recobro_Det 20 Usu + Costosos " xfId="3206" xr:uid="{00000000-0005-0000-0000-00004C090000}"/>
    <cellStyle name="_PENDIENTES Y NO RECOBROS 0108 (2)" xfId="3207" xr:uid="{00000000-0005-0000-0000-00004D090000}"/>
    <cellStyle name="_PENDIENTES Y NO RECOBROS 0108 (2)_Det 20 Usu + Costosos " xfId="3208" xr:uid="{00000000-0005-0000-0000-00004E090000}"/>
    <cellStyle name="_Pendientes y No Recobros CTC" xfId="3209" xr:uid="{00000000-0005-0000-0000-00004F090000}"/>
    <cellStyle name="_Pendientes y No Recobros CTC_Det 20 Usu + Costosos " xfId="3210" xr:uid="{00000000-0005-0000-0000-000050090000}"/>
    <cellStyle name="_PIEDRAS PRECIOSAS DIFERENTE A ENERO" xfId="3211" xr:uid="{00000000-0005-0000-0000-000051090000}"/>
    <cellStyle name="_PIEDRAS PRECIOSAS DIFERENTE A ENERO 10" xfId="3212" xr:uid="{00000000-0005-0000-0000-000052090000}"/>
    <cellStyle name="_PIEDRAS PRECIOSAS DIFERENTE A ENERO 11" xfId="3213" xr:uid="{00000000-0005-0000-0000-000053090000}"/>
    <cellStyle name="_PIEDRAS PRECIOSAS DIFERENTE A ENERO 2" xfId="3214" xr:uid="{00000000-0005-0000-0000-000054090000}"/>
    <cellStyle name="_PIEDRAS PRECIOSAS DIFERENTE A ENERO 3" xfId="3215" xr:uid="{00000000-0005-0000-0000-000055090000}"/>
    <cellStyle name="_PIEDRAS PRECIOSAS DIFERENTE A ENERO 4" xfId="3216" xr:uid="{00000000-0005-0000-0000-000056090000}"/>
    <cellStyle name="_PIEDRAS PRECIOSAS DIFERENTE A ENERO 5" xfId="3217" xr:uid="{00000000-0005-0000-0000-000057090000}"/>
    <cellStyle name="_PIEDRAS PRECIOSAS DIFERENTE A ENERO 6" xfId="3218" xr:uid="{00000000-0005-0000-0000-000058090000}"/>
    <cellStyle name="_PIEDRAS PRECIOSAS DIFERENTE A ENERO 7" xfId="3219" xr:uid="{00000000-0005-0000-0000-000059090000}"/>
    <cellStyle name="_PIEDRAS PRECIOSAS DIFERENTE A ENERO 8" xfId="3220" xr:uid="{00000000-0005-0000-0000-00005A090000}"/>
    <cellStyle name="_PIEDRAS PRECIOSAS DIFERENTE A ENERO 9" xfId="3221" xr:uid="{00000000-0005-0000-0000-00005B090000}"/>
    <cellStyle name="_PIEDRAS PRECIOSAS DIFERENTE A ENERO_Ev.SANOFI" xfId="3222" xr:uid="{00000000-0005-0000-0000-00005C090000}"/>
    <cellStyle name="_planbásicoymedio" xfId="3223" xr:uid="{00000000-0005-0000-0000-00005D090000}"/>
    <cellStyle name="_planbásicoymedio_RECKITT_TABLADEVALORESASEGURADOS" xfId="3224" xr:uid="{00000000-0005-0000-0000-00005E090000}"/>
    <cellStyle name="_planbásicoymedio_TABLADECOBERTURASYVALORESASEGURADOS" xfId="3225" xr:uid="{00000000-0005-0000-0000-00005F090000}"/>
    <cellStyle name="_POLIZA COLECTIVA AUTOS MULTIACTIVA LOS FUNDADORES 11-2006" xfId="116" xr:uid="{00000000-0005-0000-0000-000068000000}"/>
    <cellStyle name="_POLIZA DE AUTOMOVILES SCHERING PLOUGH S.A." xfId="117" xr:uid="{00000000-0005-0000-0000-000069000000}"/>
    <cellStyle name="_POLIZA DE AUTOMOVILES SCHERING PLOUGH S.A._3. Slips Vida DEFINITIVOS" xfId="118" xr:uid="{00000000-0005-0000-0000-00006A000000}"/>
    <cellStyle name="_POLIZA SOS 2004 - 2005" xfId="119" xr:uid="{00000000-0005-0000-0000-00006B000000}"/>
    <cellStyle name="_POLIZA SOS 2005 - 2006" xfId="120" xr:uid="{00000000-0005-0000-0000-00006C000000}"/>
    <cellStyle name="_PRE 01-07-2008" xfId="3226" xr:uid="{00000000-0005-0000-0000-000060090000}"/>
    <cellStyle name="_PRE 01-07-2008_Det 20 Usu + Costosos " xfId="3227" xr:uid="{00000000-0005-0000-0000-000061090000}"/>
    <cellStyle name="_PRE 02-07-2008" xfId="3228" xr:uid="{00000000-0005-0000-0000-000062090000}"/>
    <cellStyle name="_PRE 02-07-2008_Det 20 Usu + Costosos " xfId="3229" xr:uid="{00000000-0005-0000-0000-000063090000}"/>
    <cellStyle name="_PRE 03-02-09" xfId="3230" xr:uid="{00000000-0005-0000-0000-000064090000}"/>
    <cellStyle name="_PRE 03-02-09_Det 20 Usu + Costosos " xfId="3231" xr:uid="{00000000-0005-0000-0000-000065090000}"/>
    <cellStyle name="_PRE 03-10-2008" xfId="3232" xr:uid="{00000000-0005-0000-0000-000066090000}"/>
    <cellStyle name="_PRE 03-10-2008_Det 20 Usu + Costosos " xfId="3233" xr:uid="{00000000-0005-0000-0000-000067090000}"/>
    <cellStyle name="_PRE 04-07-2008" xfId="3234" xr:uid="{00000000-0005-0000-0000-000068090000}"/>
    <cellStyle name="_PRE 04-07-2008_Det 20 Usu + Costosos " xfId="3235" xr:uid="{00000000-0005-0000-0000-000069090000}"/>
    <cellStyle name="_PRE 04-08-2008" xfId="3236" xr:uid="{00000000-0005-0000-0000-00006A090000}"/>
    <cellStyle name="_PRE 04-08-2008_Det 20 Usu + Costosos " xfId="3237" xr:uid="{00000000-0005-0000-0000-00006B090000}"/>
    <cellStyle name="_PRE 05-08-2008" xfId="3238" xr:uid="{00000000-0005-0000-0000-00006C090000}"/>
    <cellStyle name="_PRE 05-08-2008_Det 20 Usu + Costosos " xfId="3239" xr:uid="{00000000-0005-0000-0000-00006D090000}"/>
    <cellStyle name="_PRE 07-07-2008" xfId="3240" xr:uid="{00000000-0005-0000-0000-00006E090000}"/>
    <cellStyle name="_PRE 07-07-2008_Det 20 Usu + Costosos " xfId="3241" xr:uid="{00000000-0005-0000-0000-00006F090000}"/>
    <cellStyle name="_PRE 08-07-2008" xfId="3242" xr:uid="{00000000-0005-0000-0000-000070090000}"/>
    <cellStyle name="_PRE 08-07-2008_Det 20 Usu + Costosos " xfId="3243" xr:uid="{00000000-0005-0000-0000-000071090000}"/>
    <cellStyle name="_PRE 08-08-2008" xfId="3244" xr:uid="{00000000-0005-0000-0000-000072090000}"/>
    <cellStyle name="_PRE 08-08-2008_Det 20 Usu + Costosos " xfId="3245" xr:uid="{00000000-0005-0000-0000-000073090000}"/>
    <cellStyle name="_PRE 09-07-2008" xfId="3246" xr:uid="{00000000-0005-0000-0000-000074090000}"/>
    <cellStyle name="_PRE 09-07-2008_Det 20 Usu + Costosos " xfId="3247" xr:uid="{00000000-0005-0000-0000-000075090000}"/>
    <cellStyle name="_PRE 10-07-2008" xfId="3248" xr:uid="{00000000-0005-0000-0000-000076090000}"/>
    <cellStyle name="_PRE 10-07-2008_Det 20 Usu + Costosos " xfId="3249" xr:uid="{00000000-0005-0000-0000-000077090000}"/>
    <cellStyle name="_PRE 11-07-2008" xfId="3250" xr:uid="{00000000-0005-0000-0000-000078090000}"/>
    <cellStyle name="_PRE 11-07-2008_Det 20 Usu + Costosos " xfId="3251" xr:uid="{00000000-0005-0000-0000-000079090000}"/>
    <cellStyle name="_PRE 11-08-2008" xfId="3252" xr:uid="{00000000-0005-0000-0000-00007A090000}"/>
    <cellStyle name="_PRE 11-08-2008_Det 20 Usu + Costosos " xfId="3253" xr:uid="{00000000-0005-0000-0000-00007B090000}"/>
    <cellStyle name="_PRE 12-08-08" xfId="3254" xr:uid="{00000000-0005-0000-0000-00007C090000}"/>
    <cellStyle name="_PRE 12-08-08_Det 20 Usu + Costosos " xfId="3255" xr:uid="{00000000-0005-0000-0000-00007D090000}"/>
    <cellStyle name="_PRE 13-08-2008" xfId="3256" xr:uid="{00000000-0005-0000-0000-00007E090000}"/>
    <cellStyle name="_PRE 13-08-2008_Det 20 Usu + Costosos " xfId="3257" xr:uid="{00000000-0005-0000-0000-00007F090000}"/>
    <cellStyle name="_PRE 22-01-09" xfId="3258" xr:uid="{00000000-0005-0000-0000-000080090000}"/>
    <cellStyle name="_PRE 22-01-09_Det 20 Usu + Costosos " xfId="3259" xr:uid="{00000000-0005-0000-0000-000081090000}"/>
    <cellStyle name="_PRE 26-09-2008" xfId="3260" xr:uid="{00000000-0005-0000-0000-000082090000}"/>
    <cellStyle name="_PRE 26-09-2008_Det 20 Usu + Costosos " xfId="3261" xr:uid="{00000000-0005-0000-0000-000083090000}"/>
    <cellStyle name="_PRE 27-06-2008" xfId="3262" xr:uid="{00000000-0005-0000-0000-000084090000}"/>
    <cellStyle name="_PRE 27-06-2008_Det 20 Usu + Costosos " xfId="3263" xr:uid="{00000000-0005-0000-0000-000085090000}"/>
    <cellStyle name="_PRECIERRE" xfId="3264" xr:uid="{00000000-0005-0000-0000-000086090000}"/>
    <cellStyle name="_PRECIERRE A 12 MAYO (4)" xfId="3265" xr:uid="{00000000-0005-0000-0000-000087090000}"/>
    <cellStyle name="_PRECIERRE A 12 MAYO (4)_Det 20 Usu + Costosos " xfId="3266" xr:uid="{00000000-0005-0000-0000-000088090000}"/>
    <cellStyle name="_PRECIERRE JULIO" xfId="3267" xr:uid="{00000000-0005-0000-0000-000089090000}"/>
    <cellStyle name="_PRECIERRE JULIO_Det 20 Usu + Costosos " xfId="3268" xr:uid="{00000000-0005-0000-0000-00008A090000}"/>
    <cellStyle name="_PRECIERRE_Det 20 Usu + Costosos " xfId="3269" xr:uid="{00000000-0005-0000-0000-00008B090000}"/>
    <cellStyle name="_PREILIMINAR090408" xfId="3270" xr:uid="{00000000-0005-0000-0000-00008C090000}"/>
    <cellStyle name="_PREILIMINAR090408_Det 20 Usu + Costosos " xfId="3271" xr:uid="{00000000-0005-0000-0000-00008D090000}"/>
    <cellStyle name="_PRELIMIMNAR 09-06-2008" xfId="3272" xr:uid="{00000000-0005-0000-0000-00008E090000}"/>
    <cellStyle name="_PRELIMIMNAR 09-06-2008_Det 20 Usu + Costosos " xfId="3273" xr:uid="{00000000-0005-0000-0000-00008F090000}"/>
    <cellStyle name="_PRELIMINA A 25 AGOSTO 2008" xfId="3274" xr:uid="{00000000-0005-0000-0000-000090090000}"/>
    <cellStyle name="_PRELIMINA A 25 AGOSTO 2008_Det 20 Usu + Costosos " xfId="3275" xr:uid="{00000000-0005-0000-0000-000091090000}"/>
    <cellStyle name="_PRELIMINA A 26 AGOSTO 2008" xfId="3276" xr:uid="{00000000-0005-0000-0000-000092090000}"/>
    <cellStyle name="_PRELIMINA A 26 AGOSTO 2008_Det 20 Usu + Costosos " xfId="3277" xr:uid="{00000000-0005-0000-0000-000093090000}"/>
    <cellStyle name="_PRELIMINAR" xfId="3278" xr:uid="{00000000-0005-0000-0000-000094090000}"/>
    <cellStyle name="_PRELIMINAR (2)" xfId="3279" xr:uid="{00000000-0005-0000-0000-000095090000}"/>
    <cellStyle name="_PRELIMINAR (2)_Det 20 Usu + Costosos " xfId="3280" xr:uid="{00000000-0005-0000-0000-000096090000}"/>
    <cellStyle name="_PRELIMINAR 01-05-2008" xfId="3281" xr:uid="{00000000-0005-0000-0000-000097090000}"/>
    <cellStyle name="_PRELIMINAR 01-05-2008_Det 20 Usu + Costosos " xfId="3282" xr:uid="{00000000-0005-0000-0000-000098090000}"/>
    <cellStyle name="_PRELIMINAR 01-09-2008" xfId="3283" xr:uid="{00000000-0005-0000-0000-000099090000}"/>
    <cellStyle name="_PRELIMINAR 01-09-2008_Det 20 Usu + Costosos " xfId="3284" xr:uid="{00000000-0005-0000-0000-00009A090000}"/>
    <cellStyle name="_PRELIMINAR 01-10-2008" xfId="3285" xr:uid="{00000000-0005-0000-0000-00009B090000}"/>
    <cellStyle name="_PRELIMINAR 01-10-2008_Det 20 Usu + Costosos " xfId="3286" xr:uid="{00000000-0005-0000-0000-00009C090000}"/>
    <cellStyle name="_PRELIMINAR 02-09-2008" xfId="3287" xr:uid="{00000000-0005-0000-0000-00009D090000}"/>
    <cellStyle name="_PRELIMINAR 02-09-2008_Det 20 Usu + Costosos " xfId="3288" xr:uid="{00000000-0005-0000-0000-00009E090000}"/>
    <cellStyle name="_PRELIMINAR 03-09-2008" xfId="3289" xr:uid="{00000000-0005-0000-0000-00009F090000}"/>
    <cellStyle name="_PRELIMINAR 03-09-2008_Det 20 Usu + Costosos " xfId="3290" xr:uid="{00000000-0005-0000-0000-0000A0090000}"/>
    <cellStyle name="_PRELIMINAR 04-06-2008" xfId="3291" xr:uid="{00000000-0005-0000-0000-0000A1090000}"/>
    <cellStyle name="_PRELIMINAR 04-06-2008_Det 20 Usu + Costosos " xfId="3292" xr:uid="{00000000-0005-0000-0000-0000A2090000}"/>
    <cellStyle name="_PRELIMINAR 04-09-2008" xfId="3293" xr:uid="{00000000-0005-0000-0000-0000A3090000}"/>
    <cellStyle name="_PRELIMINAR 04-09-2008_Det 20 Usu + Costosos " xfId="3294" xr:uid="{00000000-0005-0000-0000-0000A4090000}"/>
    <cellStyle name="_PRELIMINAR 05-06-2008" xfId="3295" xr:uid="{00000000-0005-0000-0000-0000A5090000}"/>
    <cellStyle name="_PRELIMINAR 05-06-2008_Det 20 Usu + Costosos " xfId="3296" xr:uid="{00000000-0005-0000-0000-0000A6090000}"/>
    <cellStyle name="_PRELIMINAR 05-09-2008" xfId="3297" xr:uid="{00000000-0005-0000-0000-0000A7090000}"/>
    <cellStyle name="_PRELIMINAR 05-09-2008_Det 20 Usu + Costosos " xfId="3298" xr:uid="{00000000-0005-0000-0000-0000A8090000}"/>
    <cellStyle name="_PRELIMINAR 06-05-2008" xfId="3299" xr:uid="{00000000-0005-0000-0000-0000A9090000}"/>
    <cellStyle name="_PRELIMINAR 06-05-2008_Det 20 Usu + Costosos " xfId="3300" xr:uid="{00000000-0005-0000-0000-0000AA090000}"/>
    <cellStyle name="_PRELIMINAR 06-06-2008" xfId="3301" xr:uid="{00000000-0005-0000-0000-0000AB090000}"/>
    <cellStyle name="_PRELIMINAR 06-06-2008_Det 20 Usu + Costosos " xfId="3302" xr:uid="{00000000-0005-0000-0000-0000AC090000}"/>
    <cellStyle name="_PRELIMINAR 06-10-2008" xfId="3303" xr:uid="{00000000-0005-0000-0000-0000AD090000}"/>
    <cellStyle name="_PRELIMINAR 06-10-2008_Det 20 Usu + Costosos " xfId="3304" xr:uid="{00000000-0005-0000-0000-0000AE090000}"/>
    <cellStyle name="_PRELIMINAR 07-04-08" xfId="3305" xr:uid="{00000000-0005-0000-0000-0000AF090000}"/>
    <cellStyle name="_PRELIMINAR 07-04-08_Det 20 Usu + Costosos " xfId="3306" xr:uid="{00000000-0005-0000-0000-0000B0090000}"/>
    <cellStyle name="_PRELIMINAR 07-10-2008" xfId="3307" xr:uid="{00000000-0005-0000-0000-0000B1090000}"/>
    <cellStyle name="_PRELIMINAR 07-10-2008_Det 20 Usu + Costosos " xfId="3308" xr:uid="{00000000-0005-0000-0000-0000B2090000}"/>
    <cellStyle name="_PRELIMINAR 08-05-2008" xfId="3309" xr:uid="{00000000-0005-0000-0000-0000B3090000}"/>
    <cellStyle name="_PRELIMINAR 08-05-2008_Det 20 Usu + Costosos " xfId="3310" xr:uid="{00000000-0005-0000-0000-0000B4090000}"/>
    <cellStyle name="_PRELIMINAR 08-09-2008" xfId="3311" xr:uid="{00000000-0005-0000-0000-0000B5090000}"/>
    <cellStyle name="_PRELIMINAR 08-09-2008_Det 20 Usu + Costosos " xfId="3312" xr:uid="{00000000-0005-0000-0000-0000B6090000}"/>
    <cellStyle name="_PRELIMINAR 08-10-2008" xfId="3313" xr:uid="{00000000-0005-0000-0000-0000B7090000}"/>
    <cellStyle name="_PRELIMINAR 08-10-2008_Det 20 Usu + Costosos " xfId="3314" xr:uid="{00000000-0005-0000-0000-0000B8090000}"/>
    <cellStyle name="_PRELIMINAR 09-05-2008" xfId="3315" xr:uid="{00000000-0005-0000-0000-0000B9090000}"/>
    <cellStyle name="_PRELIMINAR 09-05-2008 2" xfId="3316" xr:uid="{00000000-0005-0000-0000-0000BA090000}"/>
    <cellStyle name="_PRELIMINAR 09-05-2008 2_Det 20 Usu + Costosos " xfId="3317" xr:uid="{00000000-0005-0000-0000-0000BB090000}"/>
    <cellStyle name="_PRELIMINAR 09-05-2008_Det 20 Usu + Costosos " xfId="3318" xr:uid="{00000000-0005-0000-0000-0000BC090000}"/>
    <cellStyle name="_PRELIMINAR 10-06-2008" xfId="3319" xr:uid="{00000000-0005-0000-0000-0000BD090000}"/>
    <cellStyle name="_PRELIMINAR 10-06-2008_Det 20 Usu + Costosos " xfId="3320" xr:uid="{00000000-0005-0000-0000-0000BE090000}"/>
    <cellStyle name="_PRELIMINAR 10-10-2008" xfId="3321" xr:uid="{00000000-0005-0000-0000-0000BF090000}"/>
    <cellStyle name="_PRELIMINAR 10-10-2008_Det 20 Usu + Costosos " xfId="3322" xr:uid="{00000000-0005-0000-0000-0000C0090000}"/>
    <cellStyle name="_PRELIMINAR 11-06-2008" xfId="3323" xr:uid="{00000000-0005-0000-0000-0000C1090000}"/>
    <cellStyle name="_PRELIMINAR 11-06-2008_Det 20 Usu + Costosos " xfId="3324" xr:uid="{00000000-0005-0000-0000-0000C2090000}"/>
    <cellStyle name="_PRELIMINAR 12-05-2008" xfId="3325" xr:uid="{00000000-0005-0000-0000-0000C3090000}"/>
    <cellStyle name="_PRELIMINAR 12-05-2008_Det 20 Usu + Costosos " xfId="3326" xr:uid="{00000000-0005-0000-0000-0000C4090000}"/>
    <cellStyle name="_PRELIMINAR 21-10-2008" xfId="3327" xr:uid="{00000000-0005-0000-0000-0000C5090000}"/>
    <cellStyle name="_PRELIMINAR 21-10-2008 (2)" xfId="3328" xr:uid="{00000000-0005-0000-0000-0000C6090000}"/>
    <cellStyle name="_PRELIMINAR 21-10-2008 (2)_Det 20 Usu + Costosos " xfId="3329" xr:uid="{00000000-0005-0000-0000-0000C7090000}"/>
    <cellStyle name="_PRELIMINAR 21-10-2008_Det 20 Usu + Costosos " xfId="3330" xr:uid="{00000000-0005-0000-0000-0000C8090000}"/>
    <cellStyle name="_PRELIMINAR 22-08-2008" xfId="3331" xr:uid="{00000000-0005-0000-0000-0000C9090000}"/>
    <cellStyle name="_PRELIMINAR 22-08-2008_Det 20 Usu + Costosos " xfId="3332" xr:uid="{00000000-0005-0000-0000-0000CA090000}"/>
    <cellStyle name="_PRELIMINAR 22-12-2008" xfId="3333" xr:uid="{00000000-0005-0000-0000-0000CB090000}"/>
    <cellStyle name="_PRELIMINAR 22-12-2008_Det 20 Usu + Costosos " xfId="3334" xr:uid="{00000000-0005-0000-0000-0000CC090000}"/>
    <cellStyle name="_PRELIMINAR 22-DIC-2008" xfId="3335" xr:uid="{00000000-0005-0000-0000-0000CD090000}"/>
    <cellStyle name="_PRELIMINAR 22-DIC-2008_Det 20 Usu + Costosos " xfId="3336" xr:uid="{00000000-0005-0000-0000-0000CE090000}"/>
    <cellStyle name="_PRELIMINAR 23-05-2008" xfId="3337" xr:uid="{00000000-0005-0000-0000-0000CF090000}"/>
    <cellStyle name="_PRELIMINAR 23-05-2008_Det 20 Usu + Costosos " xfId="3338" xr:uid="{00000000-0005-0000-0000-0000D0090000}"/>
    <cellStyle name="_PRELIMINAR 23-10-2008 (2)" xfId="3339" xr:uid="{00000000-0005-0000-0000-0000D1090000}"/>
    <cellStyle name="_PRELIMINAR 23-10-2008 (2)_Det 20 Usu + Costosos " xfId="3340" xr:uid="{00000000-0005-0000-0000-0000D2090000}"/>
    <cellStyle name="_PRELIMINAR 23-12-2008" xfId="3341" xr:uid="{00000000-0005-0000-0000-0000D3090000}"/>
    <cellStyle name="_PRELIMINAR 23-12-2008_Det 20 Usu + Costosos " xfId="3342" xr:uid="{00000000-0005-0000-0000-0000D4090000}"/>
    <cellStyle name="_PRELIMINAR 24 SEP" xfId="3343" xr:uid="{00000000-0005-0000-0000-0000D5090000}"/>
    <cellStyle name="_PRELIMINAR 24 SEP_Det 20 Usu + Costosos " xfId="3344" xr:uid="{00000000-0005-0000-0000-0000D6090000}"/>
    <cellStyle name="_PRELIMINAR 24-11-2008" xfId="3345" xr:uid="{00000000-0005-0000-0000-0000D7090000}"/>
    <cellStyle name="_PRELIMINAR 24-11-2008_Det 20 Usu + Costosos " xfId="3346" xr:uid="{00000000-0005-0000-0000-0000D8090000}"/>
    <cellStyle name="_PRELIMINAR 24-ABRIL-2008" xfId="3347" xr:uid="{00000000-0005-0000-0000-0000D9090000}"/>
    <cellStyle name="_PRELIMINAR 24-ABRIL-2008_Det 20 Usu + Costosos " xfId="3348" xr:uid="{00000000-0005-0000-0000-0000DA090000}"/>
    <cellStyle name="_PRELIMINAR 25-04-2008" xfId="3349" xr:uid="{00000000-0005-0000-0000-0000DB090000}"/>
    <cellStyle name="_PRELIMINAR 25-04-2008_Det 20 Usu + Costosos " xfId="3350" xr:uid="{00000000-0005-0000-0000-0000DC090000}"/>
    <cellStyle name="_PRELIMINAR 25-08-2008" xfId="3351" xr:uid="{00000000-0005-0000-0000-0000DD090000}"/>
    <cellStyle name="_PRELIMINAR 25-08-2008_Det 20 Usu + Costosos " xfId="3352" xr:uid="{00000000-0005-0000-0000-0000DE090000}"/>
    <cellStyle name="_PRELIMINAR 25-09-2008" xfId="3353" xr:uid="{00000000-0005-0000-0000-0000DF090000}"/>
    <cellStyle name="_PRELIMINAR 25-09-2008_Det 20 Usu + Costosos " xfId="3354" xr:uid="{00000000-0005-0000-0000-0000E0090000}"/>
    <cellStyle name="_PRELIMINAR 27022008" xfId="3355" xr:uid="{00000000-0005-0000-0000-0000E1090000}"/>
    <cellStyle name="_PRELIMINAR 27022008 (2)" xfId="3356" xr:uid="{00000000-0005-0000-0000-0000E2090000}"/>
    <cellStyle name="_PRELIMINAR 27022008 (2)_Det 20 Usu + Costosos " xfId="3357" xr:uid="{00000000-0005-0000-0000-0000E3090000}"/>
    <cellStyle name="_PRELIMINAR 27022008_Det 20 Usu + Costosos " xfId="3358" xr:uid="{00000000-0005-0000-0000-0000E4090000}"/>
    <cellStyle name="_PRELIMINAR 27-08-2008" xfId="3359" xr:uid="{00000000-0005-0000-0000-0000E5090000}"/>
    <cellStyle name="_PRELIMINAR 27-08-2008_Det 20 Usu + Costosos " xfId="3360" xr:uid="{00000000-0005-0000-0000-0000E6090000}"/>
    <cellStyle name="_PRELIMINAR 28-05-2008" xfId="3361" xr:uid="{00000000-0005-0000-0000-0000E7090000}"/>
    <cellStyle name="_PRELIMINAR 28-05-2008_Det 20 Usu + Costosos " xfId="3362" xr:uid="{00000000-0005-0000-0000-0000E8090000}"/>
    <cellStyle name="_PRELIMINAR 28-12-2007" xfId="3363" xr:uid="{00000000-0005-0000-0000-0000E9090000}"/>
    <cellStyle name="_PRELIMINAR 28-12-2007_Det 20 Usu + Costosos " xfId="3364" xr:uid="{00000000-0005-0000-0000-0000EA090000}"/>
    <cellStyle name="_PRELIMINAR 29022008" xfId="3365" xr:uid="{00000000-0005-0000-0000-0000EB090000}"/>
    <cellStyle name="_PRELIMINAR 29022008_Det 20 Usu + Costosos " xfId="3366" xr:uid="{00000000-0005-0000-0000-0000EC090000}"/>
    <cellStyle name="_PRELIMINAR 29-08-2008" xfId="3367" xr:uid="{00000000-0005-0000-0000-0000ED090000}"/>
    <cellStyle name="_PRELIMINAR 29-08-2008_Det 20 Usu + Costosos " xfId="3368" xr:uid="{00000000-0005-0000-0000-0000EE090000}"/>
    <cellStyle name="_PRELIMINAR 30-04-2008" xfId="3369" xr:uid="{00000000-0005-0000-0000-0000EF090000}"/>
    <cellStyle name="_PRELIMINAR 30-04-2008_Det 20 Usu + Costosos " xfId="3370" xr:uid="{00000000-0005-0000-0000-0000F0090000}"/>
    <cellStyle name="_PRELIMINAR 30-05-2008" xfId="3371" xr:uid="{00000000-0005-0000-0000-0000F1090000}"/>
    <cellStyle name="_PRELIMINAR 30-05-2008_Det 20 Usu + Costosos " xfId="3372" xr:uid="{00000000-0005-0000-0000-0000F2090000}"/>
    <cellStyle name="_PRELIMINAR 31-07-2008" xfId="3373" xr:uid="{00000000-0005-0000-0000-0000F3090000}"/>
    <cellStyle name="_PRELIMINAR 31-07-2008_Det 20 Usu + Costosos " xfId="3374" xr:uid="{00000000-0005-0000-0000-0000F4090000}"/>
    <cellStyle name="_PRELIMINAR 31-10-2008" xfId="3375" xr:uid="{00000000-0005-0000-0000-0000F5090000}"/>
    <cellStyle name="_PRELIMINAR 31-10-2008_Det 20 Usu + Costosos " xfId="3376" xr:uid="{00000000-0005-0000-0000-0000F6090000}"/>
    <cellStyle name="_PRELIMINAR 6 NOVIEMBRE" xfId="3377" xr:uid="{00000000-0005-0000-0000-0000F7090000}"/>
    <cellStyle name="_PRELIMINAR 6 NOVIEMBRE_Det 20 Usu + Costosos " xfId="3378" xr:uid="{00000000-0005-0000-0000-0000F8090000}"/>
    <cellStyle name="_PRELIMINAR 7 NOVIEMBRE" xfId="3379" xr:uid="{00000000-0005-0000-0000-0000F9090000}"/>
    <cellStyle name="_PRELIMINAR 7 NOVIEMBRE_Det 20 Usu + Costosos " xfId="3380" xr:uid="{00000000-0005-0000-0000-0000FA090000}"/>
    <cellStyle name="_PRELIMINAR 9-10-2008" xfId="3381" xr:uid="{00000000-0005-0000-0000-0000FB090000}"/>
    <cellStyle name="_PRELIMINAR 9-10-2008_Det 20 Usu + Costosos " xfId="3382" xr:uid="{00000000-0005-0000-0000-0000FC090000}"/>
    <cellStyle name="_PRELIMINAR 9-12-2008" xfId="3383" xr:uid="{00000000-0005-0000-0000-0000FD090000}"/>
    <cellStyle name="_PRELIMINAR 9-12-2008_Det 20 Usu + Costosos " xfId="3384" xr:uid="{00000000-0005-0000-0000-0000FE090000}"/>
    <cellStyle name="_Preliminar a 03 de Diciembre" xfId="3385" xr:uid="{00000000-0005-0000-0000-0000FF090000}"/>
    <cellStyle name="_Preliminar a 03 de Diciembre_Ingreso PRE" xfId="3386" xr:uid="{00000000-0005-0000-0000-0000000A0000}"/>
    <cellStyle name="_Preliminar a 03 de Diciembre_Ingreso PRE_Reembolsos x Cont " xfId="3387" xr:uid="{00000000-0005-0000-0000-0000010A0000}"/>
    <cellStyle name="_Preliminar a 03 de Diciembre_REASEGURO" xfId="3388" xr:uid="{00000000-0005-0000-0000-0000020A0000}"/>
    <cellStyle name="_Preliminar a 03 de Diciembre_REASEGURO_Ingreso PRE" xfId="3389" xr:uid="{00000000-0005-0000-0000-0000030A0000}"/>
    <cellStyle name="_Preliminar a 03 de Diciembre_REASEGURO_Ingreso PRE_Reembolsos x Cont " xfId="3390" xr:uid="{00000000-0005-0000-0000-0000040A0000}"/>
    <cellStyle name="_Preliminar a 03 de Diciembre_REASEGURO_Reembolsos" xfId="3391" xr:uid="{00000000-0005-0000-0000-0000050A0000}"/>
    <cellStyle name="_Preliminar a 03 de Diciembre_REASEGURO_Reembolsos x Cont " xfId="3392" xr:uid="{00000000-0005-0000-0000-0000060A0000}"/>
    <cellStyle name="_Preliminar a 03 de Diciembre_REASEGURO_Reembolsos_Reembolsos x Cont " xfId="3393" xr:uid="{00000000-0005-0000-0000-0000070A0000}"/>
    <cellStyle name="_Preliminar a 03 de Diciembre_Reembolsos" xfId="3394" xr:uid="{00000000-0005-0000-0000-0000080A0000}"/>
    <cellStyle name="_Preliminar a 03 de Diciembre_Reembolsos x Cont " xfId="3395" xr:uid="{00000000-0005-0000-0000-0000090A0000}"/>
    <cellStyle name="_Preliminar a 03 de Diciembre_Reembolsos_Reembolsos x Cont " xfId="3396" xr:uid="{00000000-0005-0000-0000-00000A0A0000}"/>
    <cellStyle name="_preliminar a 08 de enero de 2008" xfId="3397" xr:uid="{00000000-0005-0000-0000-00000B0A0000}"/>
    <cellStyle name="_preliminar a 08 de enero de 2008_Det 20 Usu + Costosos " xfId="3398" xr:uid="{00000000-0005-0000-0000-00000C0A0000}"/>
    <cellStyle name="_PRELIMINAR A 1 ABRIL" xfId="3399" xr:uid="{00000000-0005-0000-0000-00000D0A0000}"/>
    <cellStyle name="_PRELIMINAR A 1 ABRIL_Det 20 Usu + Costosos " xfId="3400" xr:uid="{00000000-0005-0000-0000-00000E0A0000}"/>
    <cellStyle name="_PRELIMINAR A 1 FEBRERO" xfId="3401" xr:uid="{00000000-0005-0000-0000-00000F0A0000}"/>
    <cellStyle name="_PRELIMINAR A 1 FEBRERO_Det 20 Usu + Costosos " xfId="3402" xr:uid="{00000000-0005-0000-0000-0000100A0000}"/>
    <cellStyle name="_PRELIMINAR A 1 JULIO 2008" xfId="3403" xr:uid="{00000000-0005-0000-0000-0000110A0000}"/>
    <cellStyle name="_PRELIMINAR A 1 JULIO 2008_Det 20 Usu + Costosos " xfId="3404" xr:uid="{00000000-0005-0000-0000-0000120A0000}"/>
    <cellStyle name="_PRELIMINAR A 1 JUNIO" xfId="3405" xr:uid="{00000000-0005-0000-0000-0000130A0000}"/>
    <cellStyle name="_PRELIMINAR A 1 JUNIO_Det 20 Usu + Costosos " xfId="3406" xr:uid="{00000000-0005-0000-0000-0000140A0000}"/>
    <cellStyle name="_PRELIMINAR A 1 OCTUBRE  2008" xfId="3407" xr:uid="{00000000-0005-0000-0000-0000150A0000}"/>
    <cellStyle name="_PRELIMINAR A 1 OCTUBRE  2008_Det 20 Usu + Costosos " xfId="3408" xr:uid="{00000000-0005-0000-0000-0000160A0000}"/>
    <cellStyle name="_PRELIMINAR A 10 ABRIL" xfId="3409" xr:uid="{00000000-0005-0000-0000-0000170A0000}"/>
    <cellStyle name="_PRELIMINAR A 10 ABRIL_Det 20 Usu + Costosos " xfId="3410" xr:uid="{00000000-0005-0000-0000-0000180A0000}"/>
    <cellStyle name="_PRELIMINAR A 10 JULIO 2008" xfId="3411" xr:uid="{00000000-0005-0000-0000-0000190A0000}"/>
    <cellStyle name="_PRELIMINAR A 10 JULIO 2008_Det 20 Usu + Costosos " xfId="3412" xr:uid="{00000000-0005-0000-0000-00001A0A0000}"/>
    <cellStyle name="_PRELIMINAR A 10 JUNIO  2008" xfId="3413" xr:uid="{00000000-0005-0000-0000-00001B0A0000}"/>
    <cellStyle name="_PRELIMINAR A 10 JUNIO  2008_Det 20 Usu + Costosos " xfId="3414" xr:uid="{00000000-0005-0000-0000-00001C0A0000}"/>
    <cellStyle name="_PRELIMINAR A 10 OCTUBRE  2008" xfId="3415" xr:uid="{00000000-0005-0000-0000-00001D0A0000}"/>
    <cellStyle name="_PRELIMINAR A 10 OCTUBRE  2008_Det 20 Usu + Costosos " xfId="3416" xr:uid="{00000000-0005-0000-0000-00001E0A0000}"/>
    <cellStyle name="_PRELIMINAR A 11 ABRIL" xfId="3417" xr:uid="{00000000-0005-0000-0000-00001F0A0000}"/>
    <cellStyle name="_PRELIMINAR A 11 ABRIL (2)" xfId="3418" xr:uid="{00000000-0005-0000-0000-0000200A0000}"/>
    <cellStyle name="_PRELIMINAR A 11 ABRIL (2)_Det 20 Usu + Costosos " xfId="3419" xr:uid="{00000000-0005-0000-0000-0000210A0000}"/>
    <cellStyle name="_PRELIMINAR A 11 ABRIL_Det 20 Usu + Costosos " xfId="3420" xr:uid="{00000000-0005-0000-0000-0000220A0000}"/>
    <cellStyle name="_PRELIMINAR A 11 JULIO 2008" xfId="3421" xr:uid="{00000000-0005-0000-0000-0000230A0000}"/>
    <cellStyle name="_PRELIMINAR A 11 JULIO 2008_Det 20 Usu + Costosos " xfId="3422" xr:uid="{00000000-0005-0000-0000-0000240A0000}"/>
    <cellStyle name="_PRELIMINAR A 11 MARZO 2008" xfId="3423" xr:uid="{00000000-0005-0000-0000-0000250A0000}"/>
    <cellStyle name="_PRELIMINAR A 11 MARZO 2008_Det 20 Usu + Costosos " xfId="3424" xr:uid="{00000000-0005-0000-0000-0000260A0000}"/>
    <cellStyle name="_PRELIMINAR A 12 FEBRERO" xfId="3425" xr:uid="{00000000-0005-0000-0000-0000270A0000}"/>
    <cellStyle name="_PRELIMINAR A 12 FEBRERO_Det 20 Usu + Costosos " xfId="3426" xr:uid="{00000000-0005-0000-0000-0000280A0000}"/>
    <cellStyle name="_PRELIMINAR A 12 SEPTIEMBRE" xfId="3427" xr:uid="{00000000-0005-0000-0000-0000290A0000}"/>
    <cellStyle name="_PRELIMINAR A 12 SEPTIEMBRE_Det 20 Usu + Costosos " xfId="3428" xr:uid="{00000000-0005-0000-0000-00002A0A0000}"/>
    <cellStyle name="_PRELIMINAR A 13 FEBRERO CIERRE" xfId="3429" xr:uid="{00000000-0005-0000-0000-00002B0A0000}"/>
    <cellStyle name="_PRELIMINAR A 13 FEBRERO CIERRE (2)" xfId="3430" xr:uid="{00000000-0005-0000-0000-00002C0A0000}"/>
    <cellStyle name="_PRELIMINAR A 13 FEBRERO CIERRE (2)_Det 20 Usu + Costosos " xfId="3431" xr:uid="{00000000-0005-0000-0000-00002D0A0000}"/>
    <cellStyle name="_PRELIMINAR A 13 FEBRERO CIERRE_Det 20 Usu + Costosos " xfId="3432" xr:uid="{00000000-0005-0000-0000-00002E0A0000}"/>
    <cellStyle name="_PRELIMINAR A 2 JULIO 2008" xfId="3433" xr:uid="{00000000-0005-0000-0000-00002F0A0000}"/>
    <cellStyle name="_PRELIMINAR A 2 JULIO 2008_Det 20 Usu + Costosos " xfId="3434" xr:uid="{00000000-0005-0000-0000-0000300A0000}"/>
    <cellStyle name="_PRELIMINAR A 2 MAYO" xfId="3435" xr:uid="{00000000-0005-0000-0000-0000310A0000}"/>
    <cellStyle name="_PRELIMINAR A 2 MAYO_Det 20 Usu + Costosos " xfId="3436" xr:uid="{00000000-0005-0000-0000-0000320A0000}"/>
    <cellStyle name="_PRELIMINAR A 2 OCTUBRE" xfId="3437" xr:uid="{00000000-0005-0000-0000-0000330A0000}"/>
    <cellStyle name="_PRELIMINAR A 2 OCTUBRE_Det 20 Usu + Costosos " xfId="3438" xr:uid="{00000000-0005-0000-0000-0000340A0000}"/>
    <cellStyle name="_PRELIMINAR A 21 OCTUBRE 2008" xfId="3439" xr:uid="{00000000-0005-0000-0000-0000350A0000}"/>
    <cellStyle name="_PRELIMINAR A 21 OCTUBRE 2008_Det 20 Usu + Costosos " xfId="3440" xr:uid="{00000000-0005-0000-0000-0000360A0000}"/>
    <cellStyle name="_PRELIMINAR A 22 OCTUBRE 2008" xfId="3441" xr:uid="{00000000-0005-0000-0000-0000370A0000}"/>
    <cellStyle name="_PRELIMINAR A 22 OCTUBRE 2008_Det 20 Usu + Costosos " xfId="3442" xr:uid="{00000000-0005-0000-0000-0000380A0000}"/>
    <cellStyle name="_PRELIMINAR A 23 MAYO" xfId="3443" xr:uid="{00000000-0005-0000-0000-0000390A0000}"/>
    <cellStyle name="_PRELIMINAR A 23 MAYO_Det 20 Usu + Costosos " xfId="3444" xr:uid="{00000000-0005-0000-0000-00003A0A0000}"/>
    <cellStyle name="_PRELIMINAR A 23 OCTUBRE 2008" xfId="3445" xr:uid="{00000000-0005-0000-0000-00003B0A0000}"/>
    <cellStyle name="_PRELIMINAR A 23 OCTUBRE 2008_Det 20 Usu + Costosos " xfId="3446" xr:uid="{00000000-0005-0000-0000-00003C0A0000}"/>
    <cellStyle name="_PRELIMINAR A 24 ABRIL" xfId="3447" xr:uid="{00000000-0005-0000-0000-00003D0A0000}"/>
    <cellStyle name="_PRELIMINAR A 24 ABRIL_Det 20 Usu + Costosos " xfId="3448" xr:uid="{00000000-0005-0000-0000-00003E0A0000}"/>
    <cellStyle name="_PRELIMINAR A 24 NOVIEMBRE 2008" xfId="3449" xr:uid="{00000000-0005-0000-0000-00003F0A0000}"/>
    <cellStyle name="_PRELIMINAR A 24 NOVIEMBRE 2008_Det 20 Usu + Costosos " xfId="3450" xr:uid="{00000000-0005-0000-0000-0000400A0000}"/>
    <cellStyle name="_PRELIMINAR A 24 SEP" xfId="3451" xr:uid="{00000000-0005-0000-0000-0000410A0000}"/>
    <cellStyle name="_PRELIMINAR A 24 SEP_Det 20 Usu + Costosos " xfId="3452" xr:uid="{00000000-0005-0000-0000-0000420A0000}"/>
    <cellStyle name="_PRELIMINAR A 25 ABRIL" xfId="3453" xr:uid="{00000000-0005-0000-0000-0000430A0000}"/>
    <cellStyle name="_PRELIMINAR A 25 ABRIL_Det 20 Usu + Costosos " xfId="3454" xr:uid="{00000000-0005-0000-0000-0000440A0000}"/>
    <cellStyle name="_PRELIMINAR A 25 MAYO" xfId="3455" xr:uid="{00000000-0005-0000-0000-0000450A0000}"/>
    <cellStyle name="_PRELIMINAR A 25 MAYO_Det 20 Usu + Costosos " xfId="3456" xr:uid="{00000000-0005-0000-0000-0000460A0000}"/>
    <cellStyle name="_PRELIMINAR A 27 FEBRERO 2008" xfId="3457" xr:uid="{00000000-0005-0000-0000-0000470A0000}"/>
    <cellStyle name="_PRELIMINAR A 27 FEBRERO 2008_Det 20 Usu + Costosos " xfId="3458" xr:uid="{00000000-0005-0000-0000-0000480A0000}"/>
    <cellStyle name="_PRELIMINAR A 27 JUNIO 2008" xfId="3459" xr:uid="{00000000-0005-0000-0000-0000490A0000}"/>
    <cellStyle name="_PRELIMINAR A 27 JUNIO 2008_Det 20 Usu + Costosos " xfId="3460" xr:uid="{00000000-0005-0000-0000-00004A0A0000}"/>
    <cellStyle name="_PRELIMINAR A 28 MAYO" xfId="3461" xr:uid="{00000000-0005-0000-0000-00004B0A0000}"/>
    <cellStyle name="_PRELIMINAR A 28 MAYO_Det 20 Usu + Costosos " xfId="3462" xr:uid="{00000000-0005-0000-0000-00004C0A0000}"/>
    <cellStyle name="_PRELIMINAR A 29 ENERO" xfId="3463" xr:uid="{00000000-0005-0000-0000-00004D0A0000}"/>
    <cellStyle name="_PRELIMINAR A 29 ENERO_Det 20 Usu + Costosos " xfId="3464" xr:uid="{00000000-0005-0000-0000-00004E0A0000}"/>
    <cellStyle name="_PRELIMINAR A 29 FEBRERO 2008" xfId="3465" xr:uid="{00000000-0005-0000-0000-00004F0A0000}"/>
    <cellStyle name="_PRELIMINAR A 29 FEBRERO 2008_Det 20 Usu + Costosos " xfId="3466" xr:uid="{00000000-0005-0000-0000-0000500A0000}"/>
    <cellStyle name="_PRELIMINAR A 3 ABRIL" xfId="3467" xr:uid="{00000000-0005-0000-0000-0000510A0000}"/>
    <cellStyle name="_PRELIMINAR A 3 ABRIL_Det 20 Usu + Costosos " xfId="3468" xr:uid="{00000000-0005-0000-0000-0000520A0000}"/>
    <cellStyle name="_PRELIMINAR A 3 DIC 2007" xfId="3469" xr:uid="{00000000-0005-0000-0000-0000530A0000}"/>
    <cellStyle name="_PRELIMINAR A 3 DIC 2007_Det 20 Usu + Costosos " xfId="3470" xr:uid="{00000000-0005-0000-0000-0000540A0000}"/>
    <cellStyle name="_PRELIMINAR A 3 JULIO 2008" xfId="3471" xr:uid="{00000000-0005-0000-0000-0000550A0000}"/>
    <cellStyle name="_PRELIMINAR A 3 JULIO 2008_Det 20 Usu + Costosos " xfId="3472" xr:uid="{00000000-0005-0000-0000-0000560A0000}"/>
    <cellStyle name="_PRELIMINAR A 3 OCTUBRE" xfId="3473" xr:uid="{00000000-0005-0000-0000-0000570A0000}"/>
    <cellStyle name="_PRELIMINAR A 3 OCTUBRE  2008" xfId="3474" xr:uid="{00000000-0005-0000-0000-0000580A0000}"/>
    <cellStyle name="_PRELIMINAR A 3 OCTUBRE  2008_Det 20 Usu + Costosos " xfId="3475" xr:uid="{00000000-0005-0000-0000-0000590A0000}"/>
    <cellStyle name="_PRELIMINAR A 3 OCTUBRE_Det 20 Usu + Costosos " xfId="3476" xr:uid="{00000000-0005-0000-0000-00005A0A0000}"/>
    <cellStyle name="_PRELIMINAR A 3 SEPTIEMBRE 2008" xfId="3477" xr:uid="{00000000-0005-0000-0000-00005B0A0000}"/>
    <cellStyle name="_PRELIMINAR A 3 SEPTIEMBRE 2008_Det 20 Usu + Costosos " xfId="3478" xr:uid="{00000000-0005-0000-0000-00005C0A0000}"/>
    <cellStyle name="_PRELIMINAR A 30 MAYO" xfId="3479" xr:uid="{00000000-0005-0000-0000-00005D0A0000}"/>
    <cellStyle name="_PRELIMINAR A 30 MAYO_Det 20 Usu + Costosos " xfId="3480" xr:uid="{00000000-0005-0000-0000-00005E0A0000}"/>
    <cellStyle name="_PRELIMINAR A 30 SEPTIEMBRE 2008" xfId="3481" xr:uid="{00000000-0005-0000-0000-00005F0A0000}"/>
    <cellStyle name="_PRELIMINAR A 30 SEPTIEMBRE 2008_Det 20 Usu + Costosos " xfId="3482" xr:uid="{00000000-0005-0000-0000-0000600A0000}"/>
    <cellStyle name="_PRELIMINAR A 31 MAYO" xfId="3483" xr:uid="{00000000-0005-0000-0000-0000610A0000}"/>
    <cellStyle name="_PRELIMINAR A 31 MAYO_Det 20 Usu + Costosos " xfId="3484" xr:uid="{00000000-0005-0000-0000-0000620A0000}"/>
    <cellStyle name="_PRELIMINAR A 31 OCTUBRE 2008" xfId="3485" xr:uid="{00000000-0005-0000-0000-0000630A0000}"/>
    <cellStyle name="_PRELIMINAR A 31 OCTUBRE 2008_Det 20 Usu + Costosos " xfId="3486" xr:uid="{00000000-0005-0000-0000-0000640A0000}"/>
    <cellStyle name="_PRELIMINAR A 4 ABRIL" xfId="3487" xr:uid="{00000000-0005-0000-0000-0000650A0000}"/>
    <cellStyle name="_PRELIMINAR A 4 ABRIL_Det 20 Usu + Costosos " xfId="3488" xr:uid="{00000000-0005-0000-0000-0000660A0000}"/>
    <cellStyle name="_PRELIMINAR A 4 DIC 2007" xfId="3489" xr:uid="{00000000-0005-0000-0000-0000670A0000}"/>
    <cellStyle name="_PRELIMINAR A 4 DIC 2007_Det 20 Usu + Costosos " xfId="3490" xr:uid="{00000000-0005-0000-0000-0000680A0000}"/>
    <cellStyle name="_PRELIMINAR A 4 JULIO 2008" xfId="3491" xr:uid="{00000000-0005-0000-0000-0000690A0000}"/>
    <cellStyle name="_PRELIMINAR A 4 JULIO 2008_Det 20 Usu + Costosos " xfId="3492" xr:uid="{00000000-0005-0000-0000-00006A0A0000}"/>
    <cellStyle name="_PRELIMINAR A 4 JUNIO  2008" xfId="3493" xr:uid="{00000000-0005-0000-0000-00006B0A0000}"/>
    <cellStyle name="_PRELIMINAR A 4 JUNIO  2008_Det 20 Usu + Costosos " xfId="3494" xr:uid="{00000000-0005-0000-0000-00006C0A0000}"/>
    <cellStyle name="_PRELIMINAR A 4 MARZO" xfId="3495" xr:uid="{00000000-0005-0000-0000-00006D0A0000}"/>
    <cellStyle name="_PRELIMINAR A 4 MARZO (2)" xfId="3496" xr:uid="{00000000-0005-0000-0000-00006E0A0000}"/>
    <cellStyle name="_PRELIMINAR A 4 MARZO (2)_Det 20 Usu + Costosos " xfId="3497" xr:uid="{00000000-0005-0000-0000-00006F0A0000}"/>
    <cellStyle name="_PRELIMINAR A 4 MARZO_Det 20 Usu + Costosos " xfId="3498" xr:uid="{00000000-0005-0000-0000-0000700A0000}"/>
    <cellStyle name="_PRELIMINAR A 4 SEPTIEMBRE" xfId="3499" xr:uid="{00000000-0005-0000-0000-0000710A0000}"/>
    <cellStyle name="_PRELIMINAR A 4 SEPTIEMBRE 2008" xfId="3500" xr:uid="{00000000-0005-0000-0000-0000720A0000}"/>
    <cellStyle name="_PRELIMINAR A 4 SEPTIEMBRE 2008_Det 20 Usu + Costosos " xfId="3501" xr:uid="{00000000-0005-0000-0000-0000730A0000}"/>
    <cellStyle name="_PRELIMINAR A 4 SEPTIEMBRE_Det 20 Usu + Costosos " xfId="3502" xr:uid="{00000000-0005-0000-0000-0000740A0000}"/>
    <cellStyle name="_PRELIMINAR A 5 DIC 2007" xfId="3503" xr:uid="{00000000-0005-0000-0000-0000750A0000}"/>
    <cellStyle name="_PRELIMINAR A 5 DIC 2007_Det 20 Usu + Costosos " xfId="3504" xr:uid="{00000000-0005-0000-0000-0000760A0000}"/>
    <cellStyle name="_PRELIMINAR A 5 JUNIO" xfId="3505" xr:uid="{00000000-0005-0000-0000-0000770A0000}"/>
    <cellStyle name="_PRELIMINAR A 5 JUNIO  2008" xfId="3506" xr:uid="{00000000-0005-0000-0000-0000780A0000}"/>
    <cellStyle name="_PRELIMINAR A 5 JUNIO  2008_Det 20 Usu + Costosos " xfId="3507" xr:uid="{00000000-0005-0000-0000-0000790A0000}"/>
    <cellStyle name="_PRELIMINAR A 5 JUNIO_Det 20 Usu + Costosos " xfId="3508" xr:uid="{00000000-0005-0000-0000-00007A0A0000}"/>
    <cellStyle name="_PRELIMINAR A 5 MARZO" xfId="3509" xr:uid="{00000000-0005-0000-0000-00007B0A0000}"/>
    <cellStyle name="_PRELIMINAR A 5 MARZO_Det 20 Usu + Costosos " xfId="3510" xr:uid="{00000000-0005-0000-0000-00007C0A0000}"/>
    <cellStyle name="_PRELIMINAR A 5 OCTUBRE" xfId="3511" xr:uid="{00000000-0005-0000-0000-00007D0A0000}"/>
    <cellStyle name="_PRELIMINAR A 5 OCTUBRE_Det 20 Usu + Costosos " xfId="3512" xr:uid="{00000000-0005-0000-0000-00007E0A0000}"/>
    <cellStyle name="_PRELIMINAR A 5 SEPTIEMBRE 2008" xfId="3513" xr:uid="{00000000-0005-0000-0000-00007F0A0000}"/>
    <cellStyle name="_PRELIMINAR A 5 SEPTIEMBRE 2008_Det 20 Usu + Costosos " xfId="3514" xr:uid="{00000000-0005-0000-0000-0000800A0000}"/>
    <cellStyle name="_PRELIMINAR A 6 FEBRERO" xfId="3515" xr:uid="{00000000-0005-0000-0000-0000810A0000}"/>
    <cellStyle name="_PRELIMINAR A 6 FEBRERO_Det 20 Usu + Costosos " xfId="3516" xr:uid="{00000000-0005-0000-0000-0000820A0000}"/>
    <cellStyle name="_PRELIMINAR A 6 JULIO" xfId="3517" xr:uid="{00000000-0005-0000-0000-0000830A0000}"/>
    <cellStyle name="_PRELIMINAR A 6 JULIO_Det 20 Usu + Costosos " xfId="3518" xr:uid="{00000000-0005-0000-0000-0000840A0000}"/>
    <cellStyle name="_PRELIMINAR A 6 JUNIO  2008" xfId="3519" xr:uid="{00000000-0005-0000-0000-0000850A0000}"/>
    <cellStyle name="_PRELIMINAR A 6 JUNIO  2008_Det 20 Usu + Costosos " xfId="3520" xr:uid="{00000000-0005-0000-0000-0000860A0000}"/>
    <cellStyle name="_PRELIMINAR A 6 MARZO" xfId="3521" xr:uid="{00000000-0005-0000-0000-0000870A0000}"/>
    <cellStyle name="_PRELIMINAR A 6 MARZO_Det 20 Usu + Costosos " xfId="3522" xr:uid="{00000000-0005-0000-0000-0000880A0000}"/>
    <cellStyle name="_PRELIMINAR A 6 OCTUBRE  2008" xfId="3523" xr:uid="{00000000-0005-0000-0000-0000890A0000}"/>
    <cellStyle name="_PRELIMINAR A 6 OCTUBRE  2008_Det 20 Usu + Costosos " xfId="3524" xr:uid="{00000000-0005-0000-0000-00008A0A0000}"/>
    <cellStyle name="_PRELIMINAR A 6 SEPTIEMBRE" xfId="3525" xr:uid="{00000000-0005-0000-0000-00008B0A0000}"/>
    <cellStyle name="_PRELIMINAR A 6 SEPTIEMBRE_Det 20 Usu + Costosos " xfId="3526" xr:uid="{00000000-0005-0000-0000-00008C0A0000}"/>
    <cellStyle name="_PRELIMINAR A 7 ABRIL" xfId="3527" xr:uid="{00000000-0005-0000-0000-00008D0A0000}"/>
    <cellStyle name="_PRELIMINAR A 7 ABRIL_Det 20 Usu + Costosos " xfId="3528" xr:uid="{00000000-0005-0000-0000-00008E0A0000}"/>
    <cellStyle name="_PRELIMINAR A 7 JULIO 2008" xfId="3529" xr:uid="{00000000-0005-0000-0000-00008F0A0000}"/>
    <cellStyle name="_PRELIMINAR A 7 JULIO 2008_Det 20 Usu + Costosos " xfId="3530" xr:uid="{00000000-0005-0000-0000-0000900A0000}"/>
    <cellStyle name="_PRELIMINAR A 7 MAYO" xfId="3531" xr:uid="{00000000-0005-0000-0000-0000910A0000}"/>
    <cellStyle name="_PRELIMINAR A 7 MAYO_Det 20 Usu + Costosos " xfId="3532" xr:uid="{00000000-0005-0000-0000-0000920A0000}"/>
    <cellStyle name="_PRELIMINAR A 8 JULIO" xfId="3533" xr:uid="{00000000-0005-0000-0000-0000930A0000}"/>
    <cellStyle name="_PRELIMINAR A 8 JULIO 2008" xfId="3534" xr:uid="{00000000-0005-0000-0000-0000940A0000}"/>
    <cellStyle name="_PRELIMINAR A 8 JULIO 2008_Det 20 Usu + Costosos " xfId="3535" xr:uid="{00000000-0005-0000-0000-0000950A0000}"/>
    <cellStyle name="_PRELIMINAR A 8 JULIO_Det 20 Usu + Costosos " xfId="3536" xr:uid="{00000000-0005-0000-0000-0000960A0000}"/>
    <cellStyle name="_PRELIMINAR A 8 MAYO" xfId="3537" xr:uid="{00000000-0005-0000-0000-0000970A0000}"/>
    <cellStyle name="_PRELIMINAR A 8 MAYO_Det 20 Usu + Costosos " xfId="3538" xr:uid="{00000000-0005-0000-0000-0000980A0000}"/>
    <cellStyle name="_PRELIMINAR A 8 OCTUBRE  2008" xfId="3539" xr:uid="{00000000-0005-0000-0000-0000990A0000}"/>
    <cellStyle name="_PRELIMINAR A 8 OCTUBRE  2008_Det 20 Usu + Costosos " xfId="3540" xr:uid="{00000000-0005-0000-0000-00009A0A0000}"/>
    <cellStyle name="_PRELIMINAR A 8 SEPTIEMBRE 2008" xfId="3541" xr:uid="{00000000-0005-0000-0000-00009B0A0000}"/>
    <cellStyle name="_PRELIMINAR A 8 SEPTIEMBRE 2008_Det 20 Usu + Costosos " xfId="3542" xr:uid="{00000000-0005-0000-0000-00009C0A0000}"/>
    <cellStyle name="_PRELIMINAR A 9 ABRIL" xfId="3543" xr:uid="{00000000-0005-0000-0000-00009D0A0000}"/>
    <cellStyle name="_PRELIMINAR A 9 ABRIL_Det 20 Usu + Costosos " xfId="3544" xr:uid="{00000000-0005-0000-0000-00009E0A0000}"/>
    <cellStyle name="_PRELIMINAR A 9 DICIEMBRE 2008" xfId="3545" xr:uid="{00000000-0005-0000-0000-00009F0A0000}"/>
    <cellStyle name="_PRELIMINAR A 9 DICIEMBRE 2008_Det 20 Usu + Costosos " xfId="3546" xr:uid="{00000000-0005-0000-0000-0000A00A0000}"/>
    <cellStyle name="_PRELIMINAR A 9 JULIO" xfId="3547" xr:uid="{00000000-0005-0000-0000-0000A10A0000}"/>
    <cellStyle name="_PRELIMINAR A 9 JULIO 2008" xfId="3548" xr:uid="{00000000-0005-0000-0000-0000A20A0000}"/>
    <cellStyle name="_PRELIMINAR A 9 JULIO 2008_Det 20 Usu + Costosos " xfId="3549" xr:uid="{00000000-0005-0000-0000-0000A30A0000}"/>
    <cellStyle name="_PRELIMINAR A 9 JULIO_Det 20 Usu + Costosos " xfId="3550" xr:uid="{00000000-0005-0000-0000-0000A40A0000}"/>
    <cellStyle name="_PRELIMINAR A 9 JUNIO  2008" xfId="3551" xr:uid="{00000000-0005-0000-0000-0000A50A0000}"/>
    <cellStyle name="_PRELIMINAR A 9 JUNIO  2008_Det 20 Usu + Costosos " xfId="3552" xr:uid="{00000000-0005-0000-0000-0000A60A0000}"/>
    <cellStyle name="_PRELIMINAR A 9 OCTUBRE  2008" xfId="3553" xr:uid="{00000000-0005-0000-0000-0000A70A0000}"/>
    <cellStyle name="_PRELIMINAR A 9 OCTUBRE  2008_Det 20 Usu + Costosos " xfId="3554" xr:uid="{00000000-0005-0000-0000-0000A80A0000}"/>
    <cellStyle name="_Preliminar a Diciembre 21" xfId="3555" xr:uid="{00000000-0005-0000-0000-0000A90A0000}"/>
    <cellStyle name="_Preliminar a Diciembre 21_Det 20 Usu + Costosos " xfId="3556" xr:uid="{00000000-0005-0000-0000-0000AA0A0000}"/>
    <cellStyle name="_Preliminar a Diciembre 26" xfId="3557" xr:uid="{00000000-0005-0000-0000-0000AB0A0000}"/>
    <cellStyle name="_Preliminar a Diciembre 26_Det 20 Usu + Costosos " xfId="3558" xr:uid="{00000000-0005-0000-0000-0000AC0A0000}"/>
    <cellStyle name="_Preliminar a Diciembre 27" xfId="3559" xr:uid="{00000000-0005-0000-0000-0000AD0A0000}"/>
    <cellStyle name="_Preliminar a Diciembre 27_Det 20 Usu + Costosos " xfId="3560" xr:uid="{00000000-0005-0000-0000-0000AE0A0000}"/>
    <cellStyle name="_PRELIMINAR A ENERO 03" xfId="3561" xr:uid="{00000000-0005-0000-0000-0000AF0A0000}"/>
    <cellStyle name="_PRELIMINAR A ENERO 03_Det 20 Usu + Costosos " xfId="3562" xr:uid="{00000000-0005-0000-0000-0000B00A0000}"/>
    <cellStyle name="_PRELIMINAR AGOSTO" xfId="3563" xr:uid="{00000000-0005-0000-0000-0000B10A0000}"/>
    <cellStyle name="_PRELIMINAR AGOSTO_Det 20 Usu + Costosos " xfId="3564" xr:uid="{00000000-0005-0000-0000-0000B20A0000}"/>
    <cellStyle name="_PRELIMINAR ENERO 09 DE 2008" xfId="3565" xr:uid="{00000000-0005-0000-0000-0000B30A0000}"/>
    <cellStyle name="_PRELIMINAR ENERO 09 DE 2008_Det 20 Usu + Costosos " xfId="3566" xr:uid="{00000000-0005-0000-0000-0000B40A0000}"/>
    <cellStyle name="_Preliminar Nov07 291007" xfId="3567" xr:uid="{00000000-0005-0000-0000-0000B50A0000}"/>
    <cellStyle name="_Preliminar Nov07 291007_Det 20 Usu + Costosos " xfId="3568" xr:uid="{00000000-0005-0000-0000-0000B60A0000}"/>
    <cellStyle name="_Preliminar Noviembre 07" xfId="3569" xr:uid="{00000000-0005-0000-0000-0000B70A0000}"/>
    <cellStyle name="_Preliminar Noviembre 07_Det 20 Usu + Costosos " xfId="3570" xr:uid="{00000000-0005-0000-0000-0000B80A0000}"/>
    <cellStyle name="_PRELIMINAR_Det 20 Usu + Costosos " xfId="3571" xr:uid="{00000000-0005-0000-0000-0000B90A0000}"/>
    <cellStyle name="_PRELIMINAR031207" xfId="3572" xr:uid="{00000000-0005-0000-0000-0000BA0A0000}"/>
    <cellStyle name="_PRELIMINAR031207_Det 20 Usu + Costosos " xfId="3573" xr:uid="{00000000-0005-0000-0000-0000BB0A0000}"/>
    <cellStyle name="_PRELIMINAR040308" xfId="3574" xr:uid="{00000000-0005-0000-0000-0000BC0A0000}"/>
    <cellStyle name="_PRELIMINAR040308_Det 20 Usu + Costosos " xfId="3575" xr:uid="{00000000-0005-0000-0000-0000BD0A0000}"/>
    <cellStyle name="_PRELIMINAR041207" xfId="3576" xr:uid="{00000000-0005-0000-0000-0000BE0A0000}"/>
    <cellStyle name="_PRELIMINAR041207_Det 20 Usu + Costosos " xfId="3577" xr:uid="{00000000-0005-0000-0000-0000BF0A0000}"/>
    <cellStyle name="_PRELIMINAR-04-ABR-2008 (2)" xfId="3578" xr:uid="{00000000-0005-0000-0000-0000C00A0000}"/>
    <cellStyle name="_PRELIMINAR-04-ABR-2008 (2)_Det 20 Usu + Costosos " xfId="3579" xr:uid="{00000000-0005-0000-0000-0000C10A0000}"/>
    <cellStyle name="_PRELIMINAR05032008" xfId="3580" xr:uid="{00000000-0005-0000-0000-0000C20A0000}"/>
    <cellStyle name="_PRELIMINAR05032008_Det 20 Usu + Costosos " xfId="3581" xr:uid="{00000000-0005-0000-0000-0000C30A0000}"/>
    <cellStyle name="_PRELIMINAR051207" xfId="3582" xr:uid="{00000000-0005-0000-0000-0000C40A0000}"/>
    <cellStyle name="_PRELIMINAR051207_Det 20 Usu + Costosos " xfId="3583" xr:uid="{00000000-0005-0000-0000-0000C50A0000}"/>
    <cellStyle name="_Preliminar061107" xfId="3584" xr:uid="{00000000-0005-0000-0000-0000C60A0000}"/>
    <cellStyle name="_Preliminar061107_Det 20 Usu + Costosos " xfId="3585" xr:uid="{00000000-0005-0000-0000-0000C70A0000}"/>
    <cellStyle name="_PRELIMINAR06122007" xfId="3586" xr:uid="{00000000-0005-0000-0000-0000C80A0000}"/>
    <cellStyle name="_PRELIMINAR06122007_Det 20 Usu + Costosos " xfId="3587" xr:uid="{00000000-0005-0000-0000-0000C90A0000}"/>
    <cellStyle name="_PRELIMINAR07032008" xfId="3588" xr:uid="{00000000-0005-0000-0000-0000CA0A0000}"/>
    <cellStyle name="_PRELIMINAR07032008_Det 20 Usu + Costosos " xfId="3589" xr:uid="{00000000-0005-0000-0000-0000CB0A0000}"/>
    <cellStyle name="_PRELIMINAR07042008" xfId="3590" xr:uid="{00000000-0005-0000-0000-0000CC0A0000}"/>
    <cellStyle name="_PRELIMINAR07042008_Det 20 Usu + Costosos " xfId="3591" xr:uid="{00000000-0005-0000-0000-0000CD0A0000}"/>
    <cellStyle name="_PRELIMINAR100408" xfId="3592" xr:uid="{00000000-0005-0000-0000-0000CE0A0000}"/>
    <cellStyle name="_PRELIMINAR100408_Det 20 Usu + Costosos " xfId="3593" xr:uid="{00000000-0005-0000-0000-0000CF0A0000}"/>
    <cellStyle name="_PRELIMINAR11032008" xfId="3594" xr:uid="{00000000-0005-0000-0000-0000D00A0000}"/>
    <cellStyle name="_PRELIMINAR11032008_Det 20 Usu + Costosos " xfId="3595" xr:uid="{00000000-0005-0000-0000-0000D10A0000}"/>
    <cellStyle name="_PRELIMINAR110408" xfId="3596" xr:uid="{00000000-0005-0000-0000-0000D20A0000}"/>
    <cellStyle name="_PRELIMINAR110408_Det 20 Usu + Costosos " xfId="3597" xr:uid="{00000000-0005-0000-0000-0000D30A0000}"/>
    <cellStyle name="_PRELIMINAR12022008" xfId="3598" xr:uid="{00000000-0005-0000-0000-0000D40A0000}"/>
    <cellStyle name="_PRELIMINAR12022008_Det 20 Usu + Costosos " xfId="3599" xr:uid="{00000000-0005-0000-0000-0000D50A0000}"/>
    <cellStyle name="_PRELIMINAR2000129" xfId="3600" xr:uid="{00000000-0005-0000-0000-0000D60A0000}"/>
    <cellStyle name="_PRELIMINAR2000129_Det 20 Usu + Costosos " xfId="3601" xr:uid="{00000000-0005-0000-0000-0000D70A0000}"/>
    <cellStyle name="_PRELIMINAR200080201" xfId="3602" xr:uid="{00000000-0005-0000-0000-0000D80A0000}"/>
    <cellStyle name="_PRELIMINAR200080201_Det 20 Usu + Costosos " xfId="3603" xr:uid="{00000000-0005-0000-0000-0000D90A0000}"/>
    <cellStyle name="_PRELIMINAR200080202" xfId="3604" xr:uid="{00000000-0005-0000-0000-0000DA0A0000}"/>
    <cellStyle name="_PRELIMINAR200080202_Det 20 Usu + Costosos " xfId="3605" xr:uid="{00000000-0005-0000-0000-0000DB0A0000}"/>
    <cellStyle name="_PRELIMINAR21DEDICIEMBRE2007" xfId="3606" xr:uid="{00000000-0005-0000-0000-0000DC0A0000}"/>
    <cellStyle name="_PRELIMINAR21DEDICIEMBRE2007_Det 20 Usu + Costosos " xfId="3607" xr:uid="{00000000-0005-0000-0000-0000DD0A0000}"/>
    <cellStyle name="_PRELIMINAR26-12-2007" xfId="3608" xr:uid="{00000000-0005-0000-0000-0000DE0A0000}"/>
    <cellStyle name="_PRELIMINAR26-12-2007_Det 20 Usu + Costosos " xfId="3609" xr:uid="{00000000-0005-0000-0000-0000DF0A0000}"/>
    <cellStyle name="_PRELIMINAR27-12-2007" xfId="3610" xr:uid="{00000000-0005-0000-0000-0000E00A0000}"/>
    <cellStyle name="_PRELIMINAR27-12-2007_Det 20 Usu + Costosos " xfId="3611" xr:uid="{00000000-0005-0000-0000-0000E10A0000}"/>
    <cellStyle name="_PRELIMINAR3103200" xfId="3612" xr:uid="{00000000-0005-0000-0000-0000E20A0000}"/>
    <cellStyle name="_PRELIMINAR3103200_Det 20 Usu + Costosos " xfId="3613" xr:uid="{00000000-0005-0000-0000-0000E30A0000}"/>
    <cellStyle name="_PRELIMINAR31102007" xfId="3614" xr:uid="{00000000-0005-0000-0000-0000E40A0000}"/>
    <cellStyle name="_PRELIMINAR31102007_Det 20 Usu + Costosos " xfId="3615" xr:uid="{00000000-0005-0000-0000-0000E50A0000}"/>
    <cellStyle name="_PRELIMINARA A 11 AGOSTO 2008" xfId="3616" xr:uid="{00000000-0005-0000-0000-0000E60A0000}"/>
    <cellStyle name="_PRELIMINARA A 11 AGOSTO 2008_Det 20 Usu + Costosos " xfId="3617" xr:uid="{00000000-0005-0000-0000-0000E70A0000}"/>
    <cellStyle name="_PRELIMINARA A 12 AGOSTO 2008" xfId="3618" xr:uid="{00000000-0005-0000-0000-0000E80A0000}"/>
    <cellStyle name="_PRELIMINARA A 12 AGOSTO 2008_Det 20 Usu + Costosos " xfId="3619" xr:uid="{00000000-0005-0000-0000-0000E90A0000}"/>
    <cellStyle name="_PRELIMINARA A 4 AGOSTO 2008" xfId="3620" xr:uid="{00000000-0005-0000-0000-0000EA0A0000}"/>
    <cellStyle name="_PRELIMINARA A 4 AGOSTO 2008_Det 20 Usu + Costosos " xfId="3621" xr:uid="{00000000-0005-0000-0000-0000EB0A0000}"/>
    <cellStyle name="_PRELIMINARA A 5 AGOSTO 2008" xfId="3622" xr:uid="{00000000-0005-0000-0000-0000EC0A0000}"/>
    <cellStyle name="_PRELIMINARA A 5 AGOSTO 2008_Det 20 Usu + Costosos " xfId="3623" xr:uid="{00000000-0005-0000-0000-0000ED0A0000}"/>
    <cellStyle name="_PRELIMINARA A 8 AGOSTO 2008" xfId="3624" xr:uid="{00000000-0005-0000-0000-0000EE0A0000}"/>
    <cellStyle name="_PRELIMINARA A 8 AGOSTO 2008_Det 20 Usu + Costosos " xfId="3625" xr:uid="{00000000-0005-0000-0000-0000EF0A0000}"/>
    <cellStyle name="_PRELIMINARA A31 JULIO" xfId="3626" xr:uid="{00000000-0005-0000-0000-0000F00A0000}"/>
    <cellStyle name="_PRELIMINARA A31 JULIO_Det 20 Usu + Costosos " xfId="3627" xr:uid="{00000000-0005-0000-0000-0000F10A0000}"/>
    <cellStyle name="_PRELIMUNAR A 31 MARZO" xfId="3628" xr:uid="{00000000-0005-0000-0000-0000F20A0000}"/>
    <cellStyle name="_PRELIMUNAR A 31 MARZO_Det 20 Usu + Costosos " xfId="3629" xr:uid="{00000000-0005-0000-0000-0000F30A0000}"/>
    <cellStyle name="_producción ctc tutelas 14-10-08 (2)" xfId="3630" xr:uid="{00000000-0005-0000-0000-0000F40A0000}"/>
    <cellStyle name="_producción ctc tutelas 14-10-08 (2)_Det 20 Usu + Costosos " xfId="3631" xr:uid="{00000000-0005-0000-0000-0000F50A0000}"/>
    <cellStyle name="_PROENFAR AUTOS BOLIVAR" xfId="121" xr:uid="{00000000-0005-0000-0000-00006D000000}"/>
    <cellStyle name="_PROENFAR AUTOS COLPATRIA" xfId="122" xr:uid="{00000000-0005-0000-0000-00006E000000}"/>
    <cellStyle name="_r06_litoprint" xfId="123" xr:uid="{00000000-0005-0000-0000-00006F000000}"/>
    <cellStyle name="_RAD - 173 TOTAL" xfId="3632" xr:uid="{00000000-0005-0000-0000-0000F90A0000}"/>
    <cellStyle name="_RAD - 173 TOTAL_Det 20 Usu + Costosos " xfId="3633" xr:uid="{00000000-0005-0000-0000-0000FA0A0000}"/>
    <cellStyle name="_RAD 132" xfId="3634" xr:uid="{00000000-0005-0000-0000-0000FB0A0000}"/>
    <cellStyle name="_RAD 132_Det 20 Usu + Costosos " xfId="3635" xr:uid="{00000000-0005-0000-0000-0000FC0A0000}"/>
    <cellStyle name="_RAD 215 Barrido 21-08-2008" xfId="3636" xr:uid="{00000000-0005-0000-0000-0000FD0A0000}"/>
    <cellStyle name="_RAD 215 Barrido 21-08-2008_Det 20 Usu + Costosos " xfId="3637" xr:uid="{00000000-0005-0000-0000-0000FE0A0000}"/>
    <cellStyle name="_RAD 244" xfId="3638" xr:uid="{00000000-0005-0000-0000-0000FF0A0000}"/>
    <cellStyle name="_RAD 244_Det 20 Usu + Costosos " xfId="3639" xr:uid="{00000000-0005-0000-0000-0000000B0000}"/>
    <cellStyle name="_RAD 259" xfId="3640" xr:uid="{00000000-0005-0000-0000-0000010B0000}"/>
    <cellStyle name="_RAD 259_Det 20 Usu + Costosos " xfId="3641" xr:uid="{00000000-0005-0000-0000-0000020B0000}"/>
    <cellStyle name="_RAD 289" xfId="3642" xr:uid="{00000000-0005-0000-0000-0000030B0000}"/>
    <cellStyle name="_RAD 289_Det 20 Usu + Costosos " xfId="3643" xr:uid="{00000000-0005-0000-0000-0000040B0000}"/>
    <cellStyle name="_RAD CTC" xfId="3644" xr:uid="{00000000-0005-0000-0000-0000050B0000}"/>
    <cellStyle name="_RAD CTC_Det 20 Usu + Costosos " xfId="3645" xr:uid="{00000000-0005-0000-0000-0000060B0000}"/>
    <cellStyle name="_RAD TUTELAS" xfId="3646" xr:uid="{00000000-0005-0000-0000-0000070B0000}"/>
    <cellStyle name="_RAD TUTELAS_Det 20 Usu + Costosos " xfId="3647" xr:uid="{00000000-0005-0000-0000-0000080B0000}"/>
    <cellStyle name="_RAD280 COPIAS 12000" xfId="3648" xr:uid="{00000000-0005-0000-0000-0000090B0000}"/>
    <cellStyle name="_RAD280 COPIAS 12000_Det 20 Usu + Costosos " xfId="3649" xr:uid="{00000000-0005-0000-0000-00000A0B0000}"/>
    <cellStyle name="_RAD281 ORIGINALES 12000" xfId="3650" xr:uid="{00000000-0005-0000-0000-00000B0B0000}"/>
    <cellStyle name="_RAD281 ORIGINALES 12000_Det 20 Usu + Costosos " xfId="3651" xr:uid="{00000000-0005-0000-0000-00000C0B0000}"/>
    <cellStyle name="_RAD284 ORIGINALES 12000" xfId="3652" xr:uid="{00000000-0005-0000-0000-00000D0B0000}"/>
    <cellStyle name="_RAD284 ORIGINALES 12000_Det 20 Usu + Costosos " xfId="3653" xr:uid="{00000000-0005-0000-0000-00000E0B0000}"/>
    <cellStyle name="_RAD288 LICENCIAS" xfId="3654" xr:uid="{00000000-0005-0000-0000-00000F0B0000}"/>
    <cellStyle name="_RAD288 LICENCIAS_Det 20 Usu + Costosos " xfId="3655" xr:uid="{00000000-0005-0000-0000-0000100B0000}"/>
    <cellStyle name="_RAD3" xfId="3656" xr:uid="{00000000-0005-0000-0000-0000110B0000}"/>
    <cellStyle name="_RAD3_Det 20 Usu + Costosos " xfId="3657" xr:uid="{00000000-0005-0000-0000-0000120B0000}"/>
    <cellStyle name="_RADICACION 187" xfId="3658" xr:uid="{00000000-0005-0000-0000-0000130B0000}"/>
    <cellStyle name="_RADICACION 187_Det 20 Usu + Costosos " xfId="3659" xr:uid="{00000000-0005-0000-0000-0000140B0000}"/>
    <cellStyle name="_RADICACION 92" xfId="3660" xr:uid="{00000000-0005-0000-0000-0000150B0000}"/>
    <cellStyle name="_RADICACION 92_Det 20 Usu + Costosos " xfId="3661" xr:uid="{00000000-0005-0000-0000-0000160B0000}"/>
    <cellStyle name="_RADICACION CIERRE" xfId="3662" xr:uid="{00000000-0005-0000-0000-0000170B0000}"/>
    <cellStyle name="_RADICACION CIERRE (2)" xfId="3663" xr:uid="{00000000-0005-0000-0000-0000180B0000}"/>
    <cellStyle name="_RADICACION CIERRE (2)_Det 20 Usu + Costosos " xfId="3664" xr:uid="{00000000-0005-0000-0000-0000190B0000}"/>
    <cellStyle name="_RADICACION CIERRE_Det 20 Usu + Costosos " xfId="3665" xr:uid="{00000000-0005-0000-0000-00001A0B0000}"/>
    <cellStyle name="_RADICACION INCAPA" xfId="3666" xr:uid="{00000000-0005-0000-0000-00001B0B0000}"/>
    <cellStyle name="_RADICACION INCAPA_Det 20 Usu + Costosos " xfId="3667" xr:uid="{00000000-0005-0000-0000-00001C0B0000}"/>
    <cellStyle name="_RADICACION JUNIO" xfId="3668" xr:uid="{00000000-0005-0000-0000-00001D0B0000}"/>
    <cellStyle name="_RADICACION JUNIO_Det 20 Usu + Costosos " xfId="3669" xr:uid="{00000000-0005-0000-0000-00001E0B0000}"/>
    <cellStyle name="_RADICACION1" xfId="3670" xr:uid="{00000000-0005-0000-0000-00001F0B0000}"/>
    <cellStyle name="_RADICACION1_Det 20 Usu + Costosos " xfId="3671" xr:uid="{00000000-0005-0000-0000-0000200B0000}"/>
    <cellStyle name="_RECOBRO200801024" xfId="3672" xr:uid="{00000000-0005-0000-0000-0000210B0000}"/>
    <cellStyle name="_RECOBRO200801024_Det 20 Usu + Costosos " xfId="3673" xr:uid="{00000000-0005-0000-0000-0000220B0000}"/>
    <cellStyle name="_RED CRUCE A NIVEL NACIONAL" xfId="3674" xr:uid="{00000000-0005-0000-0000-0000230B0000}"/>
    <cellStyle name="_RELACION DE ASEGURADOS VIGENCIA 2008-2009 VOLUNTARIAS61" xfId="124" xr:uid="{00000000-0005-0000-0000-000070000000}"/>
    <cellStyle name="_RELACION DE ASEGURADOS VIGENCIA 2008-2009 VOLUNTARIAS61 10" xfId="3675" xr:uid="{00000000-0005-0000-0000-0000250B0000}"/>
    <cellStyle name="_RELACION DE ASEGURADOS VIGENCIA 2008-2009 VOLUNTARIAS61 11" xfId="3676" xr:uid="{00000000-0005-0000-0000-0000260B0000}"/>
    <cellStyle name="_RELACION DE ASEGURADOS VIGENCIA 2008-2009 VOLUNTARIAS61 2" xfId="3677" xr:uid="{00000000-0005-0000-0000-0000270B0000}"/>
    <cellStyle name="_RELACION DE ASEGURADOS VIGENCIA 2008-2009 VOLUNTARIAS61 3" xfId="3678" xr:uid="{00000000-0005-0000-0000-0000280B0000}"/>
    <cellStyle name="_RELACION DE ASEGURADOS VIGENCIA 2008-2009 VOLUNTARIAS61 4" xfId="3679" xr:uid="{00000000-0005-0000-0000-0000290B0000}"/>
    <cellStyle name="_RELACION DE ASEGURADOS VIGENCIA 2008-2009 VOLUNTARIAS61 5" xfId="3680" xr:uid="{00000000-0005-0000-0000-00002A0B0000}"/>
    <cellStyle name="_RELACION DE ASEGURADOS VIGENCIA 2008-2009 VOLUNTARIAS61 6" xfId="3681" xr:uid="{00000000-0005-0000-0000-00002B0B0000}"/>
    <cellStyle name="_RELACION DE ASEGURADOS VIGENCIA 2008-2009 VOLUNTARIAS61 7" xfId="3682" xr:uid="{00000000-0005-0000-0000-00002C0B0000}"/>
    <cellStyle name="_RELACION DE ASEGURADOS VIGENCIA 2008-2009 VOLUNTARIAS61 8" xfId="3683" xr:uid="{00000000-0005-0000-0000-00002D0B0000}"/>
    <cellStyle name="_RELACION DE ASEGURADOS VIGENCIA 2008-2009 VOLUNTARIAS61 9" xfId="3684" xr:uid="{00000000-0005-0000-0000-00002E0B0000}"/>
    <cellStyle name="_RELACION DE ASEGURADOS VIGENCIA 2008-2009 VOLUNTARIAS61_3. Slips Vida DEFINITIVOS" xfId="125" xr:uid="{00000000-0005-0000-0000-000071000000}"/>
    <cellStyle name="_Renovac. Corona" xfId="3685" xr:uid="{00000000-0005-0000-0000-00002F0B0000}"/>
    <cellStyle name="_Renovación Jul-25-2005-Jul-25-2006" xfId="126" xr:uid="{00000000-0005-0000-0000-000072000000}"/>
    <cellStyle name="_Renovación Jul-25-2005-Jul-25-2006 10" xfId="3686" xr:uid="{00000000-0005-0000-0000-0000310B0000}"/>
    <cellStyle name="_Renovación Jul-25-2005-Jul-25-2006 11" xfId="3687" xr:uid="{00000000-0005-0000-0000-0000320B0000}"/>
    <cellStyle name="_Renovación Jul-25-2005-Jul-25-2006 2" xfId="3688" xr:uid="{00000000-0005-0000-0000-0000330B0000}"/>
    <cellStyle name="_Renovación Jul-25-2005-Jul-25-2006 3" xfId="3689" xr:uid="{00000000-0005-0000-0000-0000340B0000}"/>
    <cellStyle name="_Renovación Jul-25-2005-Jul-25-2006 4" xfId="3690" xr:uid="{00000000-0005-0000-0000-0000350B0000}"/>
    <cellStyle name="_Renovación Jul-25-2005-Jul-25-2006 5" xfId="3691" xr:uid="{00000000-0005-0000-0000-0000360B0000}"/>
    <cellStyle name="_Renovación Jul-25-2005-Jul-25-2006 6" xfId="3692" xr:uid="{00000000-0005-0000-0000-0000370B0000}"/>
    <cellStyle name="_Renovación Jul-25-2005-Jul-25-2006 7" xfId="3693" xr:uid="{00000000-0005-0000-0000-0000380B0000}"/>
    <cellStyle name="_Renovación Jul-25-2005-Jul-25-2006 8" xfId="3694" xr:uid="{00000000-0005-0000-0000-0000390B0000}"/>
    <cellStyle name="_Renovación Jul-25-2005-Jul-25-2006 9" xfId="3695" xr:uid="{00000000-0005-0000-0000-00003A0B0000}"/>
    <cellStyle name="_Resumen Colocación Citi Vida final" xfId="5234" xr:uid="{00000000-0005-0000-0000-00003B0B0000}"/>
    <cellStyle name="_Resumen de Colocación ORACLE Colombia V2" xfId="716" xr:uid="{00000000-0005-0000-0000-00003C0B0000}"/>
    <cellStyle name="_resumen de primas" xfId="127" xr:uid="{00000000-0005-0000-0000-000073000000}"/>
    <cellStyle name="_Resumen inf. para Cotizar 2005 -B" xfId="128" xr:uid="{00000000-0005-0000-0000-000074000000}"/>
    <cellStyle name="_Resumen inf. para Cotizar 2005 -B 2" xfId="129" xr:uid="{00000000-0005-0000-0000-000075000000}"/>
    <cellStyle name="_Resumen inf. para Cotizar 2005 -B_3. Slips Vida DEFINITIVOS" xfId="130" xr:uid="{00000000-0005-0000-0000-000076000000}"/>
    <cellStyle name="_Rezago CTC" xfId="3696" xr:uid="{00000000-0005-0000-0000-00003E0B0000}"/>
    <cellStyle name="_Rezago CTC_Det 20 Usu + Costosos " xfId="3697" xr:uid="{00000000-0005-0000-0000-00003F0B0000}"/>
    <cellStyle name="_SDINIESTRALIDAD ULTIMAS TRES VIGENCIAS VOLUNTARIAS4" xfId="131" xr:uid="{00000000-0005-0000-0000-000077000000}"/>
    <cellStyle name="_SDINIESTRALIDAD ULTIMAS TRES VIGENCIAS VOLUNTARIAS4 10" xfId="3698" xr:uid="{00000000-0005-0000-0000-0000410B0000}"/>
    <cellStyle name="_SDINIESTRALIDAD ULTIMAS TRES VIGENCIAS VOLUNTARIAS4 11" xfId="3699" xr:uid="{00000000-0005-0000-0000-0000420B0000}"/>
    <cellStyle name="_SDINIESTRALIDAD ULTIMAS TRES VIGENCIAS VOLUNTARIAS4 2" xfId="3700" xr:uid="{00000000-0005-0000-0000-0000430B0000}"/>
    <cellStyle name="_SDINIESTRALIDAD ULTIMAS TRES VIGENCIAS VOLUNTARIAS4 3" xfId="3701" xr:uid="{00000000-0005-0000-0000-0000440B0000}"/>
    <cellStyle name="_SDINIESTRALIDAD ULTIMAS TRES VIGENCIAS VOLUNTARIAS4 4" xfId="3702" xr:uid="{00000000-0005-0000-0000-0000450B0000}"/>
    <cellStyle name="_SDINIESTRALIDAD ULTIMAS TRES VIGENCIAS VOLUNTARIAS4 5" xfId="3703" xr:uid="{00000000-0005-0000-0000-0000460B0000}"/>
    <cellStyle name="_SDINIESTRALIDAD ULTIMAS TRES VIGENCIAS VOLUNTARIAS4 6" xfId="3704" xr:uid="{00000000-0005-0000-0000-0000470B0000}"/>
    <cellStyle name="_SDINIESTRALIDAD ULTIMAS TRES VIGENCIAS VOLUNTARIAS4 7" xfId="3705" xr:uid="{00000000-0005-0000-0000-0000480B0000}"/>
    <cellStyle name="_SDINIESTRALIDAD ULTIMAS TRES VIGENCIAS VOLUNTARIAS4 8" xfId="3706" xr:uid="{00000000-0005-0000-0000-0000490B0000}"/>
    <cellStyle name="_SDINIESTRALIDAD ULTIMAS TRES VIGENCIAS VOLUNTARIAS4 9" xfId="3707" xr:uid="{00000000-0005-0000-0000-00004A0B0000}"/>
    <cellStyle name="_SDINIESTRALIDAD ULTIMAS TRES VIGENCIAS VOLUNTARIAS4_3. Slips Vida DEFINITIVOS" xfId="132" xr:uid="{00000000-0005-0000-0000-000078000000}"/>
    <cellStyle name="_Seguimiento Plan 12000" xfId="3708" xr:uid="{00000000-0005-0000-0000-00004B0B0000}"/>
    <cellStyle name="_Seguimiento Plan 12000_Det 20 Usu + Costosos " xfId="3709" xr:uid="{00000000-0005-0000-0000-00004C0B0000}"/>
    <cellStyle name="_Seguro de Vehiculos" xfId="133" xr:uid="{00000000-0005-0000-0000-000079000000}"/>
    <cellStyle name="_Seguro de Vehiculos 10" xfId="3710" xr:uid="{00000000-0005-0000-0000-00004E0B0000}"/>
    <cellStyle name="_Seguro de Vehiculos 11" xfId="3711" xr:uid="{00000000-0005-0000-0000-00004F0B0000}"/>
    <cellStyle name="_Seguro de Vehiculos 2" xfId="3712" xr:uid="{00000000-0005-0000-0000-0000500B0000}"/>
    <cellStyle name="_Seguro de Vehiculos 3" xfId="3713" xr:uid="{00000000-0005-0000-0000-0000510B0000}"/>
    <cellStyle name="_Seguro de Vehiculos 4" xfId="3714" xr:uid="{00000000-0005-0000-0000-0000520B0000}"/>
    <cellStyle name="_Seguro de Vehiculos 5" xfId="3715" xr:uid="{00000000-0005-0000-0000-0000530B0000}"/>
    <cellStyle name="_Seguro de Vehiculos 6" xfId="3716" xr:uid="{00000000-0005-0000-0000-0000540B0000}"/>
    <cellStyle name="_Seguro de Vehiculos 7" xfId="3717" xr:uid="{00000000-0005-0000-0000-0000550B0000}"/>
    <cellStyle name="_Seguro de Vehiculos 8" xfId="3718" xr:uid="{00000000-0005-0000-0000-0000560B0000}"/>
    <cellStyle name="_Seguro de Vehiculos 9" xfId="3719" xr:uid="{00000000-0005-0000-0000-0000570B0000}"/>
    <cellStyle name="_sLIP  BRANCH OF MICROSOFT- 2012" xfId="3720" xr:uid="{00000000-0005-0000-0000-0000580B0000}"/>
    <cellStyle name="_Slip Autos" xfId="134" xr:uid="{00000000-0005-0000-0000-00007A000000}"/>
    <cellStyle name="_SLIP BANCO DE BOGOTA V130" xfId="135" xr:uid="{00000000-0005-0000-0000-00007B000000}"/>
    <cellStyle name="_SLIP BANCO DE BOGOTA V130_3. Slips Vida DEFINITIVOS" xfId="136" xr:uid="{00000000-0005-0000-0000-00007C000000}"/>
    <cellStyle name="_SLIP DE COTIZACION EXEQUIAS petrocoop" xfId="4999" xr:uid="{00000000-0005-0000-0000-00005A0B0000}"/>
    <cellStyle name="_SLIP DE COTIZACION EXEQUIAS petrocoop_OFERTA EXEQUIAS MAPFRE PETROCOOP JUL 9 09" xfId="5000" xr:uid="{00000000-0005-0000-0000-00005B0B0000}"/>
    <cellStyle name="_SLIP DEFINITIVO BCO DE BOGOTA" xfId="137" xr:uid="{00000000-0005-0000-0000-00007D000000}"/>
    <cellStyle name="_SLIP DEFINITIVO BCO DE BOGOTA_3. Slips Vida DEFINITIVOS" xfId="138" xr:uid="{00000000-0005-0000-0000-00007E000000}"/>
    <cellStyle name="_Slip Talisman Energy" xfId="3721" xr:uid="{00000000-0005-0000-0000-00005C0B0000}"/>
    <cellStyle name="_Slip_CEPCOLSA___mp_almonacidy" xfId="139" xr:uid="{00000000-0005-0000-0000-00007F000000}"/>
    <cellStyle name="_Slip_CEPCOLSA___mp_almonacidy 10" xfId="3722" xr:uid="{00000000-0005-0000-0000-00005E0B0000}"/>
    <cellStyle name="_Slip_CEPCOLSA___mp_almonacidy 11" xfId="3723" xr:uid="{00000000-0005-0000-0000-00005F0B0000}"/>
    <cellStyle name="_Slip_CEPCOLSA___mp_almonacidy 2" xfId="3724" xr:uid="{00000000-0005-0000-0000-0000600B0000}"/>
    <cellStyle name="_Slip_CEPCOLSA___mp_almonacidy 3" xfId="3725" xr:uid="{00000000-0005-0000-0000-0000610B0000}"/>
    <cellStyle name="_Slip_CEPCOLSA___mp_almonacidy 4" xfId="3726" xr:uid="{00000000-0005-0000-0000-0000620B0000}"/>
    <cellStyle name="_Slip_CEPCOLSA___mp_almonacidy 5" xfId="3727" xr:uid="{00000000-0005-0000-0000-0000630B0000}"/>
    <cellStyle name="_Slip_CEPCOLSA___mp_almonacidy 6" xfId="3728" xr:uid="{00000000-0005-0000-0000-0000640B0000}"/>
    <cellStyle name="_Slip_CEPCOLSA___mp_almonacidy 7" xfId="3729" xr:uid="{00000000-0005-0000-0000-0000650B0000}"/>
    <cellStyle name="_Slip_CEPCOLSA___mp_almonacidy 8" xfId="3730" xr:uid="{00000000-0005-0000-0000-0000660B0000}"/>
    <cellStyle name="_Slip_CEPCOLSA___mp_almonacidy 9" xfId="3731" xr:uid="{00000000-0005-0000-0000-0000670B0000}"/>
    <cellStyle name="_SOLICITUD DE CONDICIONES" xfId="140" xr:uid="{00000000-0005-0000-0000-000080000000}"/>
    <cellStyle name="_TABLADE VRSASEGURADOSYPRIMAS" xfId="3732" xr:uid="{00000000-0005-0000-0000-0000690B0000}"/>
    <cellStyle name="_TABLADE VRSASEGURADOSYPRIMAS_RECKITT_TABLADEVALORESASEGURADOS" xfId="3733" xr:uid="{00000000-0005-0000-0000-00006A0B0000}"/>
    <cellStyle name="_TABLADE VRSASEGURADOSYPRIMAS_TABLADECOBERTURASYVALORESASEGURADOS" xfId="3734" xr:uid="{00000000-0005-0000-0000-00006B0B0000}"/>
    <cellStyle name="_TARIFA" xfId="3735" xr:uid="{00000000-0005-0000-0000-00006C0B0000}"/>
    <cellStyle name="_TARIFA BAT CONGELADA 2008 y 2009 (2)" xfId="3736" xr:uid="{00000000-0005-0000-0000-00006D0B0000}"/>
    <cellStyle name="_TARIFA BAT CONGELADA 2008 y 2009 (2) 10" xfId="3737" xr:uid="{00000000-0005-0000-0000-00006E0B0000}"/>
    <cellStyle name="_TARIFA BAT CONGELADA 2008 y 2009 (2) 11" xfId="3738" xr:uid="{00000000-0005-0000-0000-00006F0B0000}"/>
    <cellStyle name="_TARIFA BAT CONGELADA 2008 y 2009 (2) 2" xfId="3739" xr:uid="{00000000-0005-0000-0000-0000700B0000}"/>
    <cellStyle name="_TARIFA BAT CONGELADA 2008 y 2009 (2) 3" xfId="3740" xr:uid="{00000000-0005-0000-0000-0000710B0000}"/>
    <cellStyle name="_TARIFA BAT CONGELADA 2008 y 2009 (2) 4" xfId="3741" xr:uid="{00000000-0005-0000-0000-0000720B0000}"/>
    <cellStyle name="_TARIFA BAT CONGELADA 2008 y 2009 (2) 5" xfId="3742" xr:uid="{00000000-0005-0000-0000-0000730B0000}"/>
    <cellStyle name="_TARIFA BAT CONGELADA 2008 y 2009 (2) 6" xfId="3743" xr:uid="{00000000-0005-0000-0000-0000740B0000}"/>
    <cellStyle name="_TARIFA BAT CONGELADA 2008 y 2009 (2) 7" xfId="3744" xr:uid="{00000000-0005-0000-0000-0000750B0000}"/>
    <cellStyle name="_TARIFA BAT CONGELADA 2008 y 2009 (2) 8" xfId="3745" xr:uid="{00000000-0005-0000-0000-0000760B0000}"/>
    <cellStyle name="_TARIFA BAT CONGELADA 2008 y 2009 (2) 9" xfId="3746" xr:uid="{00000000-0005-0000-0000-0000770B0000}"/>
    <cellStyle name="_TARIFA BAT CONGELADA 2008 y 2009 (2)_Ev.SANOFI" xfId="3747" xr:uid="{00000000-0005-0000-0000-0000780B0000}"/>
    <cellStyle name="_TARIFA BAT CONGELADA 2008 y 2009 (2)_GRUPOS II 2012 (G - X).xls" xfId="3748" xr:uid="{00000000-0005-0000-0000-0000790B0000}"/>
    <cellStyle name="_TARIFA BAT CONGELADA 2008 y 2009 (2)_GRUPOS II 2012 (G - X).xls 10" xfId="3749" xr:uid="{00000000-0005-0000-0000-00007A0B0000}"/>
    <cellStyle name="_TARIFA BAT CONGELADA 2008 y 2009 (2)_GRUPOS II 2012 (G - X).xls 11" xfId="3750" xr:uid="{00000000-0005-0000-0000-00007B0B0000}"/>
    <cellStyle name="_TARIFA BAT CONGELADA 2008 y 2009 (2)_GRUPOS II 2012 (G - X).xls 2" xfId="3751" xr:uid="{00000000-0005-0000-0000-00007C0B0000}"/>
    <cellStyle name="_TARIFA BAT CONGELADA 2008 y 2009 (2)_GRUPOS II 2012 (G - X).xls 3" xfId="3752" xr:uid="{00000000-0005-0000-0000-00007D0B0000}"/>
    <cellStyle name="_TARIFA BAT CONGELADA 2008 y 2009 (2)_GRUPOS II 2012 (G - X).xls 4" xfId="3753" xr:uid="{00000000-0005-0000-0000-00007E0B0000}"/>
    <cellStyle name="_TARIFA BAT CONGELADA 2008 y 2009 (2)_GRUPOS II 2012 (G - X).xls 5" xfId="3754" xr:uid="{00000000-0005-0000-0000-00007F0B0000}"/>
    <cellStyle name="_TARIFA BAT CONGELADA 2008 y 2009 (2)_GRUPOS II 2012 (G - X).xls 6" xfId="3755" xr:uid="{00000000-0005-0000-0000-0000800B0000}"/>
    <cellStyle name="_TARIFA BAT CONGELADA 2008 y 2009 (2)_GRUPOS II 2012 (G - X).xls 7" xfId="3756" xr:uid="{00000000-0005-0000-0000-0000810B0000}"/>
    <cellStyle name="_TARIFA BAT CONGELADA 2008 y 2009 (2)_GRUPOS II 2012 (G - X).xls 8" xfId="3757" xr:uid="{00000000-0005-0000-0000-0000820B0000}"/>
    <cellStyle name="_TARIFA BAT CONGELADA 2008 y 2009 (2)_GRUPOS II 2012 (G - X).xls 9" xfId="3758" xr:uid="{00000000-0005-0000-0000-0000830B0000}"/>
    <cellStyle name="_TARIFA BAT CONGELADA 2008 y 2009 (2)_GRUPOS II 2013 (G - X).xls" xfId="3759" xr:uid="{00000000-0005-0000-0000-0000840B0000}"/>
    <cellStyle name="_TARIFA BAT CONGELADA 2008 y 2009 (2)_GRUPOS II 2013 (G - X).xls 10" xfId="3760" xr:uid="{00000000-0005-0000-0000-0000850B0000}"/>
    <cellStyle name="_TARIFA BAT CONGELADA 2008 y 2009 (2)_GRUPOS II 2013 (G - X).xls 11" xfId="3761" xr:uid="{00000000-0005-0000-0000-0000860B0000}"/>
    <cellStyle name="_TARIFA BAT CONGELADA 2008 y 2009 (2)_GRUPOS II 2013 (G - X).xls 2" xfId="3762" xr:uid="{00000000-0005-0000-0000-0000870B0000}"/>
    <cellStyle name="_TARIFA BAT CONGELADA 2008 y 2009 (2)_GRUPOS II 2013 (G - X).xls 3" xfId="3763" xr:uid="{00000000-0005-0000-0000-0000880B0000}"/>
    <cellStyle name="_TARIFA BAT CONGELADA 2008 y 2009 (2)_GRUPOS II 2013 (G - X).xls 4" xfId="3764" xr:uid="{00000000-0005-0000-0000-0000890B0000}"/>
    <cellStyle name="_TARIFA BAT CONGELADA 2008 y 2009 (2)_GRUPOS II 2013 (G - X).xls 5" xfId="3765" xr:uid="{00000000-0005-0000-0000-00008A0B0000}"/>
    <cellStyle name="_TARIFA BAT CONGELADA 2008 y 2009 (2)_GRUPOS II 2013 (G - X).xls 6" xfId="3766" xr:uid="{00000000-0005-0000-0000-00008B0B0000}"/>
    <cellStyle name="_TARIFA BAT CONGELADA 2008 y 2009 (2)_GRUPOS II 2013 (G - X).xls 7" xfId="3767" xr:uid="{00000000-0005-0000-0000-00008C0B0000}"/>
    <cellStyle name="_TARIFA BAT CONGELADA 2008 y 2009 (2)_GRUPOS II 2013 (G - X).xls 8" xfId="3768" xr:uid="{00000000-0005-0000-0000-00008D0B0000}"/>
    <cellStyle name="_TARIFA BAT CONGELADA 2008 y 2009 (2)_GRUPOS II 2013 (G - X).xls 9" xfId="3769" xr:uid="{00000000-0005-0000-0000-00008E0B0000}"/>
    <cellStyle name="_TARIFA BAT CONGELADA 2008 y 2009 (2)_INCREMENTO ENERO 2012 F-G" xfId="3770" xr:uid="{00000000-0005-0000-0000-00008F0B0000}"/>
    <cellStyle name="_TARIFA BAT CONGELADA 2008 y 2009 (2)_INCREMENTO ENERO 2012 F-G.xls" xfId="3771" xr:uid="{00000000-0005-0000-0000-0000900B0000}"/>
    <cellStyle name="_TARIFA BAT CONGELADA 2008 y 2009 (2)_INCREMENTO ENERO 2013 A-E" xfId="3772" xr:uid="{00000000-0005-0000-0000-0000910B0000}"/>
    <cellStyle name="_TARIFA BAT CONGELADA 2008 y 2009 (2)_INCREMENTO ENERO 2013 A-E 10" xfId="3773" xr:uid="{00000000-0005-0000-0000-0000920B0000}"/>
    <cellStyle name="_TARIFA BAT CONGELADA 2008 y 2009 (2)_INCREMENTO ENERO 2013 A-E 11" xfId="3774" xr:uid="{00000000-0005-0000-0000-0000930B0000}"/>
    <cellStyle name="_TARIFA BAT CONGELADA 2008 y 2009 (2)_INCREMENTO ENERO 2013 A-E 2" xfId="3775" xr:uid="{00000000-0005-0000-0000-0000940B0000}"/>
    <cellStyle name="_TARIFA BAT CONGELADA 2008 y 2009 (2)_INCREMENTO ENERO 2013 A-E 3" xfId="3776" xr:uid="{00000000-0005-0000-0000-0000950B0000}"/>
    <cellStyle name="_TARIFA BAT CONGELADA 2008 y 2009 (2)_INCREMENTO ENERO 2013 A-E 4" xfId="3777" xr:uid="{00000000-0005-0000-0000-0000960B0000}"/>
    <cellStyle name="_TARIFA BAT CONGELADA 2008 y 2009 (2)_INCREMENTO ENERO 2013 A-E 5" xfId="3778" xr:uid="{00000000-0005-0000-0000-0000970B0000}"/>
    <cellStyle name="_TARIFA BAT CONGELADA 2008 y 2009 (2)_INCREMENTO ENERO 2013 A-E 6" xfId="3779" xr:uid="{00000000-0005-0000-0000-0000980B0000}"/>
    <cellStyle name="_TARIFA BAT CONGELADA 2008 y 2009 (2)_INCREMENTO ENERO 2013 A-E 7" xfId="3780" xr:uid="{00000000-0005-0000-0000-0000990B0000}"/>
    <cellStyle name="_TARIFA BAT CONGELADA 2008 y 2009 (2)_INCREMENTO ENERO 2013 A-E 8" xfId="3781" xr:uid="{00000000-0005-0000-0000-00009A0B0000}"/>
    <cellStyle name="_TARIFA BAT CONGELADA 2008 y 2009 (2)_INCREMENTO ENERO 2013 A-E 9" xfId="3782" xr:uid="{00000000-0005-0000-0000-00009B0B0000}"/>
    <cellStyle name="_TARIFA BAT CONGELADA 2008 y 2009 (2)_INCREMENTO ENERO 2013 F-G" xfId="3783" xr:uid="{00000000-0005-0000-0000-00009C0B0000}"/>
    <cellStyle name="_TARIFA BAT CONGELADA 2008 y 2009 (2)_INCREMENTO ENERO 2013 M-X" xfId="3784" xr:uid="{00000000-0005-0000-0000-00009D0B0000}"/>
    <cellStyle name="_TARIFA BAT CONGELADA 2008 y 2009 (2)_INCREMENTO ENERO 2013 M-X 10" xfId="3785" xr:uid="{00000000-0005-0000-0000-00009E0B0000}"/>
    <cellStyle name="_TARIFA BAT CONGELADA 2008 y 2009 (2)_INCREMENTO ENERO 2013 M-X 11" xfId="3786" xr:uid="{00000000-0005-0000-0000-00009F0B0000}"/>
    <cellStyle name="_TARIFA BAT CONGELADA 2008 y 2009 (2)_INCREMENTO ENERO 2013 M-X 2" xfId="3787" xr:uid="{00000000-0005-0000-0000-0000A00B0000}"/>
    <cellStyle name="_TARIFA BAT CONGELADA 2008 y 2009 (2)_INCREMENTO ENERO 2013 M-X 3" xfId="3788" xr:uid="{00000000-0005-0000-0000-0000A10B0000}"/>
    <cellStyle name="_TARIFA BAT CONGELADA 2008 y 2009 (2)_INCREMENTO ENERO 2013 M-X 4" xfId="3789" xr:uid="{00000000-0005-0000-0000-0000A20B0000}"/>
    <cellStyle name="_TARIFA BAT CONGELADA 2008 y 2009 (2)_INCREMENTO ENERO 2013 M-X 5" xfId="3790" xr:uid="{00000000-0005-0000-0000-0000A30B0000}"/>
    <cellStyle name="_TARIFA BAT CONGELADA 2008 y 2009 (2)_INCREMENTO ENERO 2013 M-X 6" xfId="3791" xr:uid="{00000000-0005-0000-0000-0000A40B0000}"/>
    <cellStyle name="_TARIFA BAT CONGELADA 2008 y 2009 (2)_INCREMENTO ENERO 2013 M-X 7" xfId="3792" xr:uid="{00000000-0005-0000-0000-0000A50B0000}"/>
    <cellStyle name="_TARIFA BAT CONGELADA 2008 y 2009 (2)_INCREMENTO ENERO 2013 M-X 8" xfId="3793" xr:uid="{00000000-0005-0000-0000-0000A60B0000}"/>
    <cellStyle name="_TARIFA BAT CONGELADA 2008 y 2009 (2)_INCREMENTO ENERO 2013 M-X 9" xfId="3794" xr:uid="{00000000-0005-0000-0000-0000A70B0000}"/>
    <cellStyle name="_TARIFA BAT CONGELADA 2008 y 2009 (2)_Libro2" xfId="3795" xr:uid="{00000000-0005-0000-0000-0000A80B0000}"/>
    <cellStyle name="_TARIFA BAT CONGELADA 2008 y 2009 (2)_Libro2 10" xfId="3796" xr:uid="{00000000-0005-0000-0000-0000A90B0000}"/>
    <cellStyle name="_TARIFA BAT CONGELADA 2008 y 2009 (2)_Libro2 11" xfId="3797" xr:uid="{00000000-0005-0000-0000-0000AA0B0000}"/>
    <cellStyle name="_TARIFA BAT CONGELADA 2008 y 2009 (2)_Libro2 2" xfId="3798" xr:uid="{00000000-0005-0000-0000-0000AB0B0000}"/>
    <cellStyle name="_TARIFA BAT CONGELADA 2008 y 2009 (2)_Libro2 3" xfId="3799" xr:uid="{00000000-0005-0000-0000-0000AC0B0000}"/>
    <cellStyle name="_TARIFA BAT CONGELADA 2008 y 2009 (2)_Libro2 4" xfId="3800" xr:uid="{00000000-0005-0000-0000-0000AD0B0000}"/>
    <cellStyle name="_TARIFA BAT CONGELADA 2008 y 2009 (2)_Libro2 5" xfId="3801" xr:uid="{00000000-0005-0000-0000-0000AE0B0000}"/>
    <cellStyle name="_TARIFA BAT CONGELADA 2008 y 2009 (2)_Libro2 6" xfId="3802" xr:uid="{00000000-0005-0000-0000-0000AF0B0000}"/>
    <cellStyle name="_TARIFA BAT CONGELADA 2008 y 2009 (2)_Libro2 7" xfId="3803" xr:uid="{00000000-0005-0000-0000-0000B00B0000}"/>
    <cellStyle name="_TARIFA BAT CONGELADA 2008 y 2009 (2)_Libro2 8" xfId="3804" xr:uid="{00000000-0005-0000-0000-0000B10B0000}"/>
    <cellStyle name="_TARIFA BAT CONGELADA 2008 y 2009 (2)_Libro2 9" xfId="3805" xr:uid="{00000000-0005-0000-0000-0000B20B0000}"/>
    <cellStyle name="_TARIFA BAT CONGELADA 2008 y 2009 (2)_SLIP DE RENOVACION 2013 (3)" xfId="3806" xr:uid="{00000000-0005-0000-0000-0000B30B0000}"/>
    <cellStyle name="_TARIFA CEPCOLSA" xfId="141" xr:uid="{00000000-0005-0000-0000-000081000000}"/>
    <cellStyle name="_TARIFA CEPCOLSA 10" xfId="3807" xr:uid="{00000000-0005-0000-0000-0000B50B0000}"/>
    <cellStyle name="_TARIFA CEPCOLSA 11" xfId="3808" xr:uid="{00000000-0005-0000-0000-0000B60B0000}"/>
    <cellStyle name="_TARIFA CEPCOLSA 2" xfId="3809" xr:uid="{00000000-0005-0000-0000-0000B70B0000}"/>
    <cellStyle name="_TARIFA CEPCOLSA 3" xfId="3810" xr:uid="{00000000-0005-0000-0000-0000B80B0000}"/>
    <cellStyle name="_TARIFA CEPCOLSA 4" xfId="3811" xr:uid="{00000000-0005-0000-0000-0000B90B0000}"/>
    <cellStyle name="_TARIFA CEPCOLSA 5" xfId="3812" xr:uid="{00000000-0005-0000-0000-0000BA0B0000}"/>
    <cellStyle name="_TARIFA CEPCOLSA 6" xfId="3813" xr:uid="{00000000-0005-0000-0000-0000BB0B0000}"/>
    <cellStyle name="_TARIFA CEPCOLSA 7" xfId="3814" xr:uid="{00000000-0005-0000-0000-0000BC0B0000}"/>
    <cellStyle name="_TARIFA CEPCOLSA 8" xfId="3815" xr:uid="{00000000-0005-0000-0000-0000BD0B0000}"/>
    <cellStyle name="_TARIFA CEPCOLSA 9" xfId="3816" xr:uid="{00000000-0005-0000-0000-0000BE0B0000}"/>
    <cellStyle name="_TARIFA EMERALD ENERGY PLC - 2007 (150 a 199 Us)" xfId="3817" xr:uid="{00000000-0005-0000-0000-0000BF0B0000}"/>
    <cellStyle name="_TARIFA EMERALD ENERGY PLC - 2007 (150 a 199 Us) 10" xfId="3818" xr:uid="{00000000-0005-0000-0000-0000C00B0000}"/>
    <cellStyle name="_TARIFA EMERALD ENERGY PLC - 2007 (150 a 199 Us) 11" xfId="3819" xr:uid="{00000000-0005-0000-0000-0000C10B0000}"/>
    <cellStyle name="_TARIFA EMERALD ENERGY PLC - 2007 (150 a 199 Us) 2" xfId="3820" xr:uid="{00000000-0005-0000-0000-0000C20B0000}"/>
    <cellStyle name="_TARIFA EMERALD ENERGY PLC - 2007 (150 a 199 Us) 3" xfId="3821" xr:uid="{00000000-0005-0000-0000-0000C30B0000}"/>
    <cellStyle name="_TARIFA EMERALD ENERGY PLC - 2007 (150 a 199 Us) 4" xfId="3822" xr:uid="{00000000-0005-0000-0000-0000C40B0000}"/>
    <cellStyle name="_TARIFA EMERALD ENERGY PLC - 2007 (150 a 199 Us) 5" xfId="3823" xr:uid="{00000000-0005-0000-0000-0000C50B0000}"/>
    <cellStyle name="_TARIFA EMERALD ENERGY PLC - 2007 (150 a 199 Us) 6" xfId="3824" xr:uid="{00000000-0005-0000-0000-0000C60B0000}"/>
    <cellStyle name="_TARIFA EMERALD ENERGY PLC - 2007 (150 a 199 Us) 7" xfId="3825" xr:uid="{00000000-0005-0000-0000-0000C70B0000}"/>
    <cellStyle name="_TARIFA EMERALD ENERGY PLC - 2007 (150 a 199 Us) 8" xfId="3826" xr:uid="{00000000-0005-0000-0000-0000C80B0000}"/>
    <cellStyle name="_TARIFA EMERALD ENERGY PLC - 2007 (150 a 199 Us) 9" xfId="3827" xr:uid="{00000000-0005-0000-0000-0000C90B0000}"/>
    <cellStyle name="_TARIFA EMERALD ENERGY PLC - 2007 (150 a 199 Us)_Ev.SANOFI" xfId="3828" xr:uid="{00000000-0005-0000-0000-0000CA0B0000}"/>
    <cellStyle name="_TARIFA EMERALD ENERGY PLC - 2007 (150 a 199 Us)_GRUPOS II 2012 (G - X).xls" xfId="3829" xr:uid="{00000000-0005-0000-0000-0000CB0B0000}"/>
    <cellStyle name="_TARIFA EMERALD ENERGY PLC - 2007 (150 a 199 Us)_GRUPOS II 2012 (G - X).xls 10" xfId="3830" xr:uid="{00000000-0005-0000-0000-0000CC0B0000}"/>
    <cellStyle name="_TARIFA EMERALD ENERGY PLC - 2007 (150 a 199 Us)_GRUPOS II 2012 (G - X).xls 11" xfId="3831" xr:uid="{00000000-0005-0000-0000-0000CD0B0000}"/>
    <cellStyle name="_TARIFA EMERALD ENERGY PLC - 2007 (150 a 199 Us)_GRUPOS II 2012 (G - X).xls 2" xfId="3832" xr:uid="{00000000-0005-0000-0000-0000CE0B0000}"/>
    <cellStyle name="_TARIFA EMERALD ENERGY PLC - 2007 (150 a 199 Us)_GRUPOS II 2012 (G - X).xls 3" xfId="3833" xr:uid="{00000000-0005-0000-0000-0000CF0B0000}"/>
    <cellStyle name="_TARIFA EMERALD ENERGY PLC - 2007 (150 a 199 Us)_GRUPOS II 2012 (G - X).xls 4" xfId="3834" xr:uid="{00000000-0005-0000-0000-0000D00B0000}"/>
    <cellStyle name="_TARIFA EMERALD ENERGY PLC - 2007 (150 a 199 Us)_GRUPOS II 2012 (G - X).xls 5" xfId="3835" xr:uid="{00000000-0005-0000-0000-0000D10B0000}"/>
    <cellStyle name="_TARIFA EMERALD ENERGY PLC - 2007 (150 a 199 Us)_GRUPOS II 2012 (G - X).xls 6" xfId="3836" xr:uid="{00000000-0005-0000-0000-0000D20B0000}"/>
    <cellStyle name="_TARIFA EMERALD ENERGY PLC - 2007 (150 a 199 Us)_GRUPOS II 2012 (G - X).xls 7" xfId="3837" xr:uid="{00000000-0005-0000-0000-0000D30B0000}"/>
    <cellStyle name="_TARIFA EMERALD ENERGY PLC - 2007 (150 a 199 Us)_GRUPOS II 2012 (G - X).xls 8" xfId="3838" xr:uid="{00000000-0005-0000-0000-0000D40B0000}"/>
    <cellStyle name="_TARIFA EMERALD ENERGY PLC - 2007 (150 a 199 Us)_GRUPOS II 2012 (G - X).xls 9" xfId="3839" xr:uid="{00000000-0005-0000-0000-0000D50B0000}"/>
    <cellStyle name="_TARIFA EMERALD ENERGY PLC - 2007 (150 a 199 Us)_GRUPOS II 2013 (G - X).xls" xfId="3840" xr:uid="{00000000-0005-0000-0000-0000D60B0000}"/>
    <cellStyle name="_TARIFA EMERALD ENERGY PLC - 2007 (150 a 199 Us)_GRUPOS II 2013 (G - X).xls 10" xfId="3841" xr:uid="{00000000-0005-0000-0000-0000D70B0000}"/>
    <cellStyle name="_TARIFA EMERALD ENERGY PLC - 2007 (150 a 199 Us)_GRUPOS II 2013 (G - X).xls 11" xfId="3842" xr:uid="{00000000-0005-0000-0000-0000D80B0000}"/>
    <cellStyle name="_TARIFA EMERALD ENERGY PLC - 2007 (150 a 199 Us)_GRUPOS II 2013 (G - X).xls 2" xfId="3843" xr:uid="{00000000-0005-0000-0000-0000D90B0000}"/>
    <cellStyle name="_TARIFA EMERALD ENERGY PLC - 2007 (150 a 199 Us)_GRUPOS II 2013 (G - X).xls 3" xfId="3844" xr:uid="{00000000-0005-0000-0000-0000DA0B0000}"/>
    <cellStyle name="_TARIFA EMERALD ENERGY PLC - 2007 (150 a 199 Us)_GRUPOS II 2013 (G - X).xls 4" xfId="3845" xr:uid="{00000000-0005-0000-0000-0000DB0B0000}"/>
    <cellStyle name="_TARIFA EMERALD ENERGY PLC - 2007 (150 a 199 Us)_GRUPOS II 2013 (G - X).xls 5" xfId="3846" xr:uid="{00000000-0005-0000-0000-0000DC0B0000}"/>
    <cellStyle name="_TARIFA EMERALD ENERGY PLC - 2007 (150 a 199 Us)_GRUPOS II 2013 (G - X).xls 6" xfId="3847" xr:uid="{00000000-0005-0000-0000-0000DD0B0000}"/>
    <cellStyle name="_TARIFA EMERALD ENERGY PLC - 2007 (150 a 199 Us)_GRUPOS II 2013 (G - X).xls 7" xfId="3848" xr:uid="{00000000-0005-0000-0000-0000DE0B0000}"/>
    <cellStyle name="_TARIFA EMERALD ENERGY PLC - 2007 (150 a 199 Us)_GRUPOS II 2013 (G - X).xls 8" xfId="3849" xr:uid="{00000000-0005-0000-0000-0000DF0B0000}"/>
    <cellStyle name="_TARIFA EMERALD ENERGY PLC - 2007 (150 a 199 Us)_GRUPOS II 2013 (G - X).xls 9" xfId="3850" xr:uid="{00000000-0005-0000-0000-0000E00B0000}"/>
    <cellStyle name="_TARIFA EMERALD ENERGY PLC - 2007 (150 a 199 Us)_INCREMENTO ENERO 2012 F-G" xfId="3851" xr:uid="{00000000-0005-0000-0000-0000E10B0000}"/>
    <cellStyle name="_TARIFA EMERALD ENERGY PLC - 2007 (150 a 199 Us)_INCREMENTO ENERO 2012 F-G.xls" xfId="3852" xr:uid="{00000000-0005-0000-0000-0000E20B0000}"/>
    <cellStyle name="_TARIFA EMERALD ENERGY PLC - 2007 (150 a 199 Us)_INCREMENTO ENERO 2013 A-E" xfId="3853" xr:uid="{00000000-0005-0000-0000-0000E30B0000}"/>
    <cellStyle name="_TARIFA EMERALD ENERGY PLC - 2007 (150 a 199 Us)_INCREMENTO ENERO 2013 A-E 10" xfId="3854" xr:uid="{00000000-0005-0000-0000-0000E40B0000}"/>
    <cellStyle name="_TARIFA EMERALD ENERGY PLC - 2007 (150 a 199 Us)_INCREMENTO ENERO 2013 A-E 11" xfId="3855" xr:uid="{00000000-0005-0000-0000-0000E50B0000}"/>
    <cellStyle name="_TARIFA EMERALD ENERGY PLC - 2007 (150 a 199 Us)_INCREMENTO ENERO 2013 A-E 2" xfId="3856" xr:uid="{00000000-0005-0000-0000-0000E60B0000}"/>
    <cellStyle name="_TARIFA EMERALD ENERGY PLC - 2007 (150 a 199 Us)_INCREMENTO ENERO 2013 A-E 3" xfId="3857" xr:uid="{00000000-0005-0000-0000-0000E70B0000}"/>
    <cellStyle name="_TARIFA EMERALD ENERGY PLC - 2007 (150 a 199 Us)_INCREMENTO ENERO 2013 A-E 4" xfId="3858" xr:uid="{00000000-0005-0000-0000-0000E80B0000}"/>
    <cellStyle name="_TARIFA EMERALD ENERGY PLC - 2007 (150 a 199 Us)_INCREMENTO ENERO 2013 A-E 5" xfId="3859" xr:uid="{00000000-0005-0000-0000-0000E90B0000}"/>
    <cellStyle name="_TARIFA EMERALD ENERGY PLC - 2007 (150 a 199 Us)_INCREMENTO ENERO 2013 A-E 6" xfId="3860" xr:uid="{00000000-0005-0000-0000-0000EA0B0000}"/>
    <cellStyle name="_TARIFA EMERALD ENERGY PLC - 2007 (150 a 199 Us)_INCREMENTO ENERO 2013 A-E 7" xfId="3861" xr:uid="{00000000-0005-0000-0000-0000EB0B0000}"/>
    <cellStyle name="_TARIFA EMERALD ENERGY PLC - 2007 (150 a 199 Us)_INCREMENTO ENERO 2013 A-E 8" xfId="3862" xr:uid="{00000000-0005-0000-0000-0000EC0B0000}"/>
    <cellStyle name="_TARIFA EMERALD ENERGY PLC - 2007 (150 a 199 Us)_INCREMENTO ENERO 2013 A-E 9" xfId="3863" xr:uid="{00000000-0005-0000-0000-0000ED0B0000}"/>
    <cellStyle name="_TARIFA EMERALD ENERGY PLC - 2007 (150 a 199 Us)_INCREMENTO ENERO 2013 F-G" xfId="3864" xr:uid="{00000000-0005-0000-0000-0000EE0B0000}"/>
    <cellStyle name="_TARIFA EMERALD ENERGY PLC - 2007 (150 a 199 Us)_INCREMENTO ENERO 2013 M-X" xfId="3865" xr:uid="{00000000-0005-0000-0000-0000EF0B0000}"/>
    <cellStyle name="_TARIFA EMERALD ENERGY PLC - 2007 (150 a 199 Us)_INCREMENTO ENERO 2013 M-X 10" xfId="3866" xr:uid="{00000000-0005-0000-0000-0000F00B0000}"/>
    <cellStyle name="_TARIFA EMERALD ENERGY PLC - 2007 (150 a 199 Us)_INCREMENTO ENERO 2013 M-X 11" xfId="3867" xr:uid="{00000000-0005-0000-0000-0000F10B0000}"/>
    <cellStyle name="_TARIFA EMERALD ENERGY PLC - 2007 (150 a 199 Us)_INCREMENTO ENERO 2013 M-X 2" xfId="3868" xr:uid="{00000000-0005-0000-0000-0000F20B0000}"/>
    <cellStyle name="_TARIFA EMERALD ENERGY PLC - 2007 (150 a 199 Us)_INCREMENTO ENERO 2013 M-X 3" xfId="3869" xr:uid="{00000000-0005-0000-0000-0000F30B0000}"/>
    <cellStyle name="_TARIFA EMERALD ENERGY PLC - 2007 (150 a 199 Us)_INCREMENTO ENERO 2013 M-X 4" xfId="3870" xr:uid="{00000000-0005-0000-0000-0000F40B0000}"/>
    <cellStyle name="_TARIFA EMERALD ENERGY PLC - 2007 (150 a 199 Us)_INCREMENTO ENERO 2013 M-X 5" xfId="3871" xr:uid="{00000000-0005-0000-0000-0000F50B0000}"/>
    <cellStyle name="_TARIFA EMERALD ENERGY PLC - 2007 (150 a 199 Us)_INCREMENTO ENERO 2013 M-X 6" xfId="3872" xr:uid="{00000000-0005-0000-0000-0000F60B0000}"/>
    <cellStyle name="_TARIFA EMERALD ENERGY PLC - 2007 (150 a 199 Us)_INCREMENTO ENERO 2013 M-X 7" xfId="3873" xr:uid="{00000000-0005-0000-0000-0000F70B0000}"/>
    <cellStyle name="_TARIFA EMERALD ENERGY PLC - 2007 (150 a 199 Us)_INCREMENTO ENERO 2013 M-X 8" xfId="3874" xr:uid="{00000000-0005-0000-0000-0000F80B0000}"/>
    <cellStyle name="_TARIFA EMERALD ENERGY PLC - 2007 (150 a 199 Us)_INCREMENTO ENERO 2013 M-X 9" xfId="3875" xr:uid="{00000000-0005-0000-0000-0000F90B0000}"/>
    <cellStyle name="_TARIFA EMERALD ENERGY PLC - 2007 (150 a 199 Us)_Libro2" xfId="3876" xr:uid="{00000000-0005-0000-0000-0000FA0B0000}"/>
    <cellStyle name="_TARIFA EMERALD ENERGY PLC - 2007 (150 a 199 Us)_Libro2 10" xfId="3877" xr:uid="{00000000-0005-0000-0000-0000FB0B0000}"/>
    <cellStyle name="_TARIFA EMERALD ENERGY PLC - 2007 (150 a 199 Us)_Libro2 11" xfId="3878" xr:uid="{00000000-0005-0000-0000-0000FC0B0000}"/>
    <cellStyle name="_TARIFA EMERALD ENERGY PLC - 2007 (150 a 199 Us)_Libro2 2" xfId="3879" xr:uid="{00000000-0005-0000-0000-0000FD0B0000}"/>
    <cellStyle name="_TARIFA EMERALD ENERGY PLC - 2007 (150 a 199 Us)_Libro2 3" xfId="3880" xr:uid="{00000000-0005-0000-0000-0000FE0B0000}"/>
    <cellStyle name="_TARIFA EMERALD ENERGY PLC - 2007 (150 a 199 Us)_Libro2 4" xfId="3881" xr:uid="{00000000-0005-0000-0000-0000FF0B0000}"/>
    <cellStyle name="_TARIFA EMERALD ENERGY PLC - 2007 (150 a 199 Us)_Libro2 5" xfId="3882" xr:uid="{00000000-0005-0000-0000-0000000C0000}"/>
    <cellStyle name="_TARIFA EMERALD ENERGY PLC - 2007 (150 a 199 Us)_Libro2 6" xfId="3883" xr:uid="{00000000-0005-0000-0000-0000010C0000}"/>
    <cellStyle name="_TARIFA EMERALD ENERGY PLC - 2007 (150 a 199 Us)_Libro2 7" xfId="3884" xr:uid="{00000000-0005-0000-0000-0000020C0000}"/>
    <cellStyle name="_TARIFA EMERALD ENERGY PLC - 2007 (150 a 199 Us)_Libro2 8" xfId="3885" xr:uid="{00000000-0005-0000-0000-0000030C0000}"/>
    <cellStyle name="_TARIFA EMERALD ENERGY PLC - 2007 (150 a 199 Us)_Libro2 9" xfId="3886" xr:uid="{00000000-0005-0000-0000-0000040C0000}"/>
    <cellStyle name="_TARIFA EMERALD ENERGY PLC - 2007 (150 a 199 Us)_SLIP DE RENOVACION 2013 (3)" xfId="3887" xr:uid="{00000000-0005-0000-0000-0000050C0000}"/>
    <cellStyle name="_TARIFA EMERALD ENERGY PLC - 2007 (150 a 199 Us)_Tarifas Cavipetrol 160511" xfId="3888" xr:uid="{00000000-0005-0000-0000-0000060C0000}"/>
    <cellStyle name="_TARIFA EMPRESA NN 290109" xfId="3889" xr:uid="{00000000-0005-0000-0000-0000070C0000}"/>
    <cellStyle name="_Tarifa GEMALTO" xfId="3890" xr:uid="{00000000-0005-0000-0000-0000080C0000}"/>
    <cellStyle name="_TARIFA ISA (2)" xfId="3891" xr:uid="{00000000-0005-0000-0000-0000090C0000}"/>
    <cellStyle name="_TARIFA LAB  CHALVER (4)" xfId="3892" xr:uid="{00000000-0005-0000-0000-00000A0C0000}"/>
    <cellStyle name="_TARIFA LAB  CHALVER (4) 10" xfId="3893" xr:uid="{00000000-0005-0000-0000-00000B0C0000}"/>
    <cellStyle name="_TARIFA LAB  CHALVER (4) 11" xfId="3894" xr:uid="{00000000-0005-0000-0000-00000C0C0000}"/>
    <cellStyle name="_TARIFA LAB  CHALVER (4) 2" xfId="3895" xr:uid="{00000000-0005-0000-0000-00000D0C0000}"/>
    <cellStyle name="_TARIFA LAB  CHALVER (4) 3" xfId="3896" xr:uid="{00000000-0005-0000-0000-00000E0C0000}"/>
    <cellStyle name="_TARIFA LAB  CHALVER (4) 4" xfId="3897" xr:uid="{00000000-0005-0000-0000-00000F0C0000}"/>
    <cellStyle name="_TARIFA LAB  CHALVER (4) 5" xfId="3898" xr:uid="{00000000-0005-0000-0000-0000100C0000}"/>
    <cellStyle name="_TARIFA LAB  CHALVER (4) 6" xfId="3899" xr:uid="{00000000-0005-0000-0000-0000110C0000}"/>
    <cellStyle name="_TARIFA LAB  CHALVER (4) 7" xfId="3900" xr:uid="{00000000-0005-0000-0000-0000120C0000}"/>
    <cellStyle name="_TARIFA LAB  CHALVER (4) 8" xfId="3901" xr:uid="{00000000-0005-0000-0000-0000130C0000}"/>
    <cellStyle name="_TARIFA LAB  CHALVER (4) 9" xfId="3902" xr:uid="{00000000-0005-0000-0000-0000140C0000}"/>
    <cellStyle name="_TARIFA LAB  CHALVER (4)_Ev.SANOFI" xfId="3903" xr:uid="{00000000-0005-0000-0000-0000150C0000}"/>
    <cellStyle name="_Tarifas Enero mas de 50 usu_2012(tec)" xfId="3904" xr:uid="{00000000-0005-0000-0000-0000160C0000}"/>
    <cellStyle name="_Tarifas Humana Enero - Diciembre 2013" xfId="3905" xr:uid="{00000000-0005-0000-0000-0000170C0000}"/>
    <cellStyle name="_Tarifas Humana Enero - Diciembre 2013 10" xfId="3906" xr:uid="{00000000-0005-0000-0000-0000180C0000}"/>
    <cellStyle name="_Tarifas Humana Enero - Diciembre 2013 11" xfId="3907" xr:uid="{00000000-0005-0000-0000-0000190C0000}"/>
    <cellStyle name="_Tarifas Humana Enero - Diciembre 2013 2" xfId="3908" xr:uid="{00000000-0005-0000-0000-00001A0C0000}"/>
    <cellStyle name="_Tarifas Humana Enero - Diciembre 2013 3" xfId="3909" xr:uid="{00000000-0005-0000-0000-00001B0C0000}"/>
    <cellStyle name="_Tarifas Humana Enero - Diciembre 2013 4" xfId="3910" xr:uid="{00000000-0005-0000-0000-00001C0C0000}"/>
    <cellStyle name="_Tarifas Humana Enero - Diciembre 2013 5" xfId="3911" xr:uid="{00000000-0005-0000-0000-00001D0C0000}"/>
    <cellStyle name="_Tarifas Humana Enero - Diciembre 2013 6" xfId="3912" xr:uid="{00000000-0005-0000-0000-00001E0C0000}"/>
    <cellStyle name="_Tarifas Humana Enero - Diciembre 2013 7" xfId="3913" xr:uid="{00000000-0005-0000-0000-00001F0C0000}"/>
    <cellStyle name="_Tarifas Humana Enero - Diciembre 2013 8" xfId="3914" xr:uid="{00000000-0005-0000-0000-0000200C0000}"/>
    <cellStyle name="_Tarifas Humana Enero - Diciembre 2013 9" xfId="3915" xr:uid="{00000000-0005-0000-0000-0000210C0000}"/>
    <cellStyle name="_TASAS CONVENIO CITIBANK RENOVACIÓN 2008" xfId="142" xr:uid="{00000000-0005-0000-0000-000082000000}"/>
    <cellStyle name="_TASAS CONVENIO CITIBANK RENOVACIÓN 2008_3. Slips Vida DEFINITIVOS" xfId="143" xr:uid="{00000000-0005-0000-0000-000083000000}"/>
    <cellStyle name="_TOTAL PENDIENTES A 16 NOVIEMBRE" xfId="3916" xr:uid="{00000000-0005-0000-0000-0000220C0000}"/>
    <cellStyle name="_TOTAL PENDIENTES A 16 NOVIEMBRE_Det 20 Usu + Costosos " xfId="3917" xr:uid="{00000000-0005-0000-0000-0000230C0000}"/>
    <cellStyle name="_tut" xfId="3918" xr:uid="{00000000-0005-0000-0000-0000240C0000}"/>
    <cellStyle name="_TUT AJUS-ACEPT" xfId="3919" xr:uid="{00000000-0005-0000-0000-0000250C0000}"/>
    <cellStyle name="_TUT AJUS-ACEPT_Det 20 Usu + Costosos " xfId="3920" xr:uid="{00000000-0005-0000-0000-0000260C0000}"/>
    <cellStyle name="_tut PENDIENTES A ABRIL" xfId="3921" xr:uid="{00000000-0005-0000-0000-0000270C0000}"/>
    <cellStyle name="_tut PENDIENTES A ABRIL_Det 20 Usu + Costosos " xfId="3922" xr:uid="{00000000-0005-0000-0000-0000280C0000}"/>
    <cellStyle name="_tut_Det 20 Usu + Costosos " xfId="3923" xr:uid="{00000000-0005-0000-0000-0000290C0000}"/>
    <cellStyle name="_TUTELAS" xfId="3924" xr:uid="{00000000-0005-0000-0000-00002A0C0000}"/>
    <cellStyle name="_TUTELAS_Det 20 Usu + Costosos " xfId="3925" xr:uid="{00000000-0005-0000-0000-00002B0C0000}"/>
    <cellStyle name="_ULTIMO PRELIMINAR MAYO" xfId="3926" xr:uid="{00000000-0005-0000-0000-00002C0C0000}"/>
    <cellStyle name="_ULTIMO PRELIMINAR MAYO_Det 20 Usu + Costosos " xfId="3927" xr:uid="{00000000-0005-0000-0000-00002D0C0000}"/>
    <cellStyle name="_UPC Promedio" xfId="3928" xr:uid="{00000000-0005-0000-0000-00002E0C0000}"/>
    <cellStyle name="_UPC Promedio 10" xfId="3929" xr:uid="{00000000-0005-0000-0000-00002F0C0000}"/>
    <cellStyle name="_UPC Promedio 11" xfId="3930" xr:uid="{00000000-0005-0000-0000-0000300C0000}"/>
    <cellStyle name="_UPC Promedio 2" xfId="3931" xr:uid="{00000000-0005-0000-0000-0000310C0000}"/>
    <cellStyle name="_UPC Promedio 3" xfId="3932" xr:uid="{00000000-0005-0000-0000-0000320C0000}"/>
    <cellStyle name="_UPC Promedio 4" xfId="3933" xr:uid="{00000000-0005-0000-0000-0000330C0000}"/>
    <cellStyle name="_UPC Promedio 5" xfId="3934" xr:uid="{00000000-0005-0000-0000-0000340C0000}"/>
    <cellStyle name="_UPC Promedio 6" xfId="3935" xr:uid="{00000000-0005-0000-0000-0000350C0000}"/>
    <cellStyle name="_UPC Promedio 7" xfId="3936" xr:uid="{00000000-0005-0000-0000-0000360C0000}"/>
    <cellStyle name="_UPC Promedio 8" xfId="3937" xr:uid="{00000000-0005-0000-0000-0000370C0000}"/>
    <cellStyle name="_UPC Promedio 9" xfId="3938" xr:uid="{00000000-0005-0000-0000-0000380C0000}"/>
    <cellStyle name="_Valores asegurados" xfId="144" xr:uid="{00000000-0005-0000-0000-000084000000}"/>
    <cellStyle name="_VEHICULOS A COTIZAR 2005  - 2006" xfId="145" xr:uid="{00000000-0005-0000-0000-000085000000}"/>
    <cellStyle name="_VEHICULOS A COTIZAR 2005 - 2006" xfId="146" xr:uid="{00000000-0005-0000-0000-000086000000}"/>
    <cellStyle name="_VEHICULOS A COTIZAR 2005 - 2006 MECA" xfId="147" xr:uid="{00000000-0005-0000-0000-000087000000}"/>
    <cellStyle name="_VEHICULOS A COTIZAR 2005 A 2006" xfId="148" xr:uid="{00000000-0005-0000-0000-000088000000}"/>
    <cellStyle name="20% - Accent1" xfId="149" xr:uid="{00000000-0005-0000-0000-000089000000}"/>
    <cellStyle name="20% - Accent1 2" xfId="150" xr:uid="{00000000-0005-0000-0000-00008A000000}"/>
    <cellStyle name="20% - Accent1 2 2" xfId="4862" xr:uid="{00000000-0005-0000-0000-0000400C0000}"/>
    <cellStyle name="20% - Accent1 2 2 2" xfId="5124" xr:uid="{00000000-0005-0000-0000-0000410C0000}"/>
    <cellStyle name="20% - Accent1 2 3" xfId="5027" xr:uid="{00000000-0005-0000-0000-0000420C0000}"/>
    <cellStyle name="20% - Accent1 2 4" xfId="5344" xr:uid="{00000000-0005-0000-0000-0000430C0000}"/>
    <cellStyle name="20% - Accent1 2 5" xfId="5845" xr:uid="{00000000-0005-0000-0000-0000440C0000}"/>
    <cellStyle name="20% - Accent1 3" xfId="3939" xr:uid="{00000000-0005-0000-0000-0000450C0000}"/>
    <cellStyle name="20% - Accent1 3 2" xfId="4863" xr:uid="{00000000-0005-0000-0000-0000460C0000}"/>
    <cellStyle name="20% - Accent1 3 2 2" xfId="5125" xr:uid="{00000000-0005-0000-0000-0000470C0000}"/>
    <cellStyle name="20% - Accent1 3 3" xfId="5028" xr:uid="{00000000-0005-0000-0000-0000480C0000}"/>
    <cellStyle name="20% - Accent1 3 4" xfId="5345" xr:uid="{00000000-0005-0000-0000-0000490C0000}"/>
    <cellStyle name="20% - Accent1 4" xfId="3940" xr:uid="{00000000-0005-0000-0000-00004A0C0000}"/>
    <cellStyle name="20% - Accent1 4 2" xfId="4864" xr:uid="{00000000-0005-0000-0000-00004B0C0000}"/>
    <cellStyle name="20% - Accent1 4 2 2" xfId="5126" xr:uid="{00000000-0005-0000-0000-00004C0C0000}"/>
    <cellStyle name="20% - Accent1 4 3" xfId="5029" xr:uid="{00000000-0005-0000-0000-00004D0C0000}"/>
    <cellStyle name="20% - Accent1 4 4" xfId="5346" xr:uid="{00000000-0005-0000-0000-00004E0C0000}"/>
    <cellStyle name="20% - Accent1 5" xfId="3941" xr:uid="{00000000-0005-0000-0000-00004F0C0000}"/>
    <cellStyle name="20% - Accent1 5 2" xfId="4865" xr:uid="{00000000-0005-0000-0000-0000500C0000}"/>
    <cellStyle name="20% - Accent1 5 2 2" xfId="5127" xr:uid="{00000000-0005-0000-0000-0000510C0000}"/>
    <cellStyle name="20% - Accent1 5 3" xfId="5030" xr:uid="{00000000-0005-0000-0000-0000520C0000}"/>
    <cellStyle name="20% - Accent1 5 4" xfId="5347" xr:uid="{00000000-0005-0000-0000-0000530C0000}"/>
    <cellStyle name="20% - Accent1 6" xfId="3942" xr:uid="{00000000-0005-0000-0000-0000540C0000}"/>
    <cellStyle name="20% - Accent1 6 2" xfId="4866" xr:uid="{00000000-0005-0000-0000-0000550C0000}"/>
    <cellStyle name="20% - Accent1 6 2 2" xfId="5128" xr:uid="{00000000-0005-0000-0000-0000560C0000}"/>
    <cellStyle name="20% - Accent1 6 3" xfId="5031" xr:uid="{00000000-0005-0000-0000-0000570C0000}"/>
    <cellStyle name="20% - Accent1 6 4" xfId="5348" xr:uid="{00000000-0005-0000-0000-0000580C0000}"/>
    <cellStyle name="20% - Accent2" xfId="151" xr:uid="{00000000-0005-0000-0000-00008B000000}"/>
    <cellStyle name="20% - Accent2 2" xfId="152" xr:uid="{00000000-0005-0000-0000-00008C000000}"/>
    <cellStyle name="20% - Accent2 2 2" xfId="4867" xr:uid="{00000000-0005-0000-0000-00005B0C0000}"/>
    <cellStyle name="20% - Accent2 2 2 2" xfId="5129" xr:uid="{00000000-0005-0000-0000-00005C0C0000}"/>
    <cellStyle name="20% - Accent2 2 3" xfId="5032" xr:uid="{00000000-0005-0000-0000-00005D0C0000}"/>
    <cellStyle name="20% - Accent2 2 4" xfId="5349" xr:uid="{00000000-0005-0000-0000-00005E0C0000}"/>
    <cellStyle name="20% - Accent2 2 5" xfId="5846" xr:uid="{00000000-0005-0000-0000-00005F0C0000}"/>
    <cellStyle name="20% - Accent2 3" xfId="3943" xr:uid="{00000000-0005-0000-0000-0000600C0000}"/>
    <cellStyle name="20% - Accent2 3 2" xfId="4868" xr:uid="{00000000-0005-0000-0000-0000610C0000}"/>
    <cellStyle name="20% - Accent2 3 2 2" xfId="5130" xr:uid="{00000000-0005-0000-0000-0000620C0000}"/>
    <cellStyle name="20% - Accent2 3 3" xfId="5033" xr:uid="{00000000-0005-0000-0000-0000630C0000}"/>
    <cellStyle name="20% - Accent2 3 4" xfId="5350" xr:uid="{00000000-0005-0000-0000-0000640C0000}"/>
    <cellStyle name="20% - Accent2 4" xfId="3944" xr:uid="{00000000-0005-0000-0000-0000650C0000}"/>
    <cellStyle name="20% - Accent2 4 2" xfId="4869" xr:uid="{00000000-0005-0000-0000-0000660C0000}"/>
    <cellStyle name="20% - Accent2 4 2 2" xfId="5131" xr:uid="{00000000-0005-0000-0000-0000670C0000}"/>
    <cellStyle name="20% - Accent2 4 3" xfId="5034" xr:uid="{00000000-0005-0000-0000-0000680C0000}"/>
    <cellStyle name="20% - Accent2 4 4" xfId="5351" xr:uid="{00000000-0005-0000-0000-0000690C0000}"/>
    <cellStyle name="20% - Accent2 5" xfId="3945" xr:uid="{00000000-0005-0000-0000-00006A0C0000}"/>
    <cellStyle name="20% - Accent2 5 2" xfId="4870" xr:uid="{00000000-0005-0000-0000-00006B0C0000}"/>
    <cellStyle name="20% - Accent2 5 2 2" xfId="5132" xr:uid="{00000000-0005-0000-0000-00006C0C0000}"/>
    <cellStyle name="20% - Accent2 5 3" xfId="5035" xr:uid="{00000000-0005-0000-0000-00006D0C0000}"/>
    <cellStyle name="20% - Accent2 5 4" xfId="5352" xr:uid="{00000000-0005-0000-0000-00006E0C0000}"/>
    <cellStyle name="20% - Accent2 6" xfId="3946" xr:uid="{00000000-0005-0000-0000-00006F0C0000}"/>
    <cellStyle name="20% - Accent2 6 2" xfId="4871" xr:uid="{00000000-0005-0000-0000-0000700C0000}"/>
    <cellStyle name="20% - Accent2 6 2 2" xfId="5133" xr:uid="{00000000-0005-0000-0000-0000710C0000}"/>
    <cellStyle name="20% - Accent2 6 3" xfId="5036" xr:uid="{00000000-0005-0000-0000-0000720C0000}"/>
    <cellStyle name="20% - Accent2 6 4" xfId="5353" xr:uid="{00000000-0005-0000-0000-0000730C0000}"/>
    <cellStyle name="20% - Accent3" xfId="153" xr:uid="{00000000-0005-0000-0000-00008D000000}"/>
    <cellStyle name="20% - Accent3 2" xfId="154" xr:uid="{00000000-0005-0000-0000-00008E000000}"/>
    <cellStyle name="20% - Accent3 2 2" xfId="4872" xr:uid="{00000000-0005-0000-0000-0000760C0000}"/>
    <cellStyle name="20% - Accent3 2 2 2" xfId="5134" xr:uid="{00000000-0005-0000-0000-0000770C0000}"/>
    <cellStyle name="20% - Accent3 2 3" xfId="5037" xr:uid="{00000000-0005-0000-0000-0000780C0000}"/>
    <cellStyle name="20% - Accent3 2 4" xfId="5354" xr:uid="{00000000-0005-0000-0000-0000790C0000}"/>
    <cellStyle name="20% - Accent3 2 5" xfId="5847" xr:uid="{00000000-0005-0000-0000-00007A0C0000}"/>
    <cellStyle name="20% - Accent3 3" xfId="3947" xr:uid="{00000000-0005-0000-0000-00007B0C0000}"/>
    <cellStyle name="20% - Accent3 3 2" xfId="4873" xr:uid="{00000000-0005-0000-0000-00007C0C0000}"/>
    <cellStyle name="20% - Accent3 3 2 2" xfId="5135" xr:uid="{00000000-0005-0000-0000-00007D0C0000}"/>
    <cellStyle name="20% - Accent3 3 3" xfId="5038" xr:uid="{00000000-0005-0000-0000-00007E0C0000}"/>
    <cellStyle name="20% - Accent3 3 4" xfId="5355" xr:uid="{00000000-0005-0000-0000-00007F0C0000}"/>
    <cellStyle name="20% - Accent3 4" xfId="3948" xr:uid="{00000000-0005-0000-0000-0000800C0000}"/>
    <cellStyle name="20% - Accent3 4 2" xfId="4874" xr:uid="{00000000-0005-0000-0000-0000810C0000}"/>
    <cellStyle name="20% - Accent3 4 2 2" xfId="5136" xr:uid="{00000000-0005-0000-0000-0000820C0000}"/>
    <cellStyle name="20% - Accent3 4 3" xfId="5039" xr:uid="{00000000-0005-0000-0000-0000830C0000}"/>
    <cellStyle name="20% - Accent3 4 4" xfId="5356" xr:uid="{00000000-0005-0000-0000-0000840C0000}"/>
    <cellStyle name="20% - Accent3 5" xfId="3949" xr:uid="{00000000-0005-0000-0000-0000850C0000}"/>
    <cellStyle name="20% - Accent3 5 2" xfId="4875" xr:uid="{00000000-0005-0000-0000-0000860C0000}"/>
    <cellStyle name="20% - Accent3 5 2 2" xfId="5137" xr:uid="{00000000-0005-0000-0000-0000870C0000}"/>
    <cellStyle name="20% - Accent3 5 3" xfId="5040" xr:uid="{00000000-0005-0000-0000-0000880C0000}"/>
    <cellStyle name="20% - Accent3 5 4" xfId="5357" xr:uid="{00000000-0005-0000-0000-0000890C0000}"/>
    <cellStyle name="20% - Accent3 6" xfId="3950" xr:uid="{00000000-0005-0000-0000-00008A0C0000}"/>
    <cellStyle name="20% - Accent3 6 2" xfId="4876" xr:uid="{00000000-0005-0000-0000-00008B0C0000}"/>
    <cellStyle name="20% - Accent3 6 2 2" xfId="5138" xr:uid="{00000000-0005-0000-0000-00008C0C0000}"/>
    <cellStyle name="20% - Accent3 6 3" xfId="5041" xr:uid="{00000000-0005-0000-0000-00008D0C0000}"/>
    <cellStyle name="20% - Accent3 6 4" xfId="5358" xr:uid="{00000000-0005-0000-0000-00008E0C0000}"/>
    <cellStyle name="20% - Accent4" xfId="155" xr:uid="{00000000-0005-0000-0000-00008F000000}"/>
    <cellStyle name="20% - Accent4 2" xfId="156" xr:uid="{00000000-0005-0000-0000-000090000000}"/>
    <cellStyle name="20% - Accent4 2 2" xfId="4877" xr:uid="{00000000-0005-0000-0000-0000910C0000}"/>
    <cellStyle name="20% - Accent4 2 2 2" xfId="5139" xr:uid="{00000000-0005-0000-0000-0000920C0000}"/>
    <cellStyle name="20% - Accent4 2 3" xfId="5042" xr:uid="{00000000-0005-0000-0000-0000930C0000}"/>
    <cellStyle name="20% - Accent4 2 4" xfId="5359" xr:uid="{00000000-0005-0000-0000-0000940C0000}"/>
    <cellStyle name="20% - Accent4 2 5" xfId="5848" xr:uid="{00000000-0005-0000-0000-0000950C0000}"/>
    <cellStyle name="20% - Accent4 3" xfId="3951" xr:uid="{00000000-0005-0000-0000-0000960C0000}"/>
    <cellStyle name="20% - Accent4 3 2" xfId="4878" xr:uid="{00000000-0005-0000-0000-0000970C0000}"/>
    <cellStyle name="20% - Accent4 3 2 2" xfId="5140" xr:uid="{00000000-0005-0000-0000-0000980C0000}"/>
    <cellStyle name="20% - Accent4 3 3" xfId="5043" xr:uid="{00000000-0005-0000-0000-0000990C0000}"/>
    <cellStyle name="20% - Accent4 3 4" xfId="5360" xr:uid="{00000000-0005-0000-0000-00009A0C0000}"/>
    <cellStyle name="20% - Accent4 4" xfId="3952" xr:uid="{00000000-0005-0000-0000-00009B0C0000}"/>
    <cellStyle name="20% - Accent4 4 2" xfId="4879" xr:uid="{00000000-0005-0000-0000-00009C0C0000}"/>
    <cellStyle name="20% - Accent4 4 2 2" xfId="5141" xr:uid="{00000000-0005-0000-0000-00009D0C0000}"/>
    <cellStyle name="20% - Accent4 4 3" xfId="5044" xr:uid="{00000000-0005-0000-0000-00009E0C0000}"/>
    <cellStyle name="20% - Accent4 4 4" xfId="5361" xr:uid="{00000000-0005-0000-0000-00009F0C0000}"/>
    <cellStyle name="20% - Accent4 5" xfId="3953" xr:uid="{00000000-0005-0000-0000-0000A00C0000}"/>
    <cellStyle name="20% - Accent4 5 2" xfId="4880" xr:uid="{00000000-0005-0000-0000-0000A10C0000}"/>
    <cellStyle name="20% - Accent4 5 2 2" xfId="5142" xr:uid="{00000000-0005-0000-0000-0000A20C0000}"/>
    <cellStyle name="20% - Accent4 5 3" xfId="5045" xr:uid="{00000000-0005-0000-0000-0000A30C0000}"/>
    <cellStyle name="20% - Accent4 5 4" xfId="5362" xr:uid="{00000000-0005-0000-0000-0000A40C0000}"/>
    <cellStyle name="20% - Accent4 6" xfId="3954" xr:uid="{00000000-0005-0000-0000-0000A50C0000}"/>
    <cellStyle name="20% - Accent4 6 2" xfId="4881" xr:uid="{00000000-0005-0000-0000-0000A60C0000}"/>
    <cellStyle name="20% - Accent4 6 2 2" xfId="5143" xr:uid="{00000000-0005-0000-0000-0000A70C0000}"/>
    <cellStyle name="20% - Accent4 6 3" xfId="5046" xr:uid="{00000000-0005-0000-0000-0000A80C0000}"/>
    <cellStyle name="20% - Accent4 6 4" xfId="5363" xr:uid="{00000000-0005-0000-0000-0000A90C0000}"/>
    <cellStyle name="20% - Accent5" xfId="157" xr:uid="{00000000-0005-0000-0000-000091000000}"/>
    <cellStyle name="20% - Accent5 2" xfId="158" xr:uid="{00000000-0005-0000-0000-000092000000}"/>
    <cellStyle name="20% - Accent5 2 2" xfId="5047" xr:uid="{00000000-0005-0000-0000-0000AC0C0000}"/>
    <cellStyle name="20% - Accent5 2 3" xfId="5364" xr:uid="{00000000-0005-0000-0000-0000AD0C0000}"/>
    <cellStyle name="20% - Accent5 2 4" xfId="5849" xr:uid="{00000000-0005-0000-0000-0000AE0C0000}"/>
    <cellStyle name="20% - Accent5 3" xfId="3955" xr:uid="{00000000-0005-0000-0000-0000AF0C0000}"/>
    <cellStyle name="20% - Accent5 3 2" xfId="5048" xr:uid="{00000000-0005-0000-0000-0000B00C0000}"/>
    <cellStyle name="20% - Accent5 3 3" xfId="5365" xr:uid="{00000000-0005-0000-0000-0000B10C0000}"/>
    <cellStyle name="20% - Accent5 4" xfId="3956" xr:uid="{00000000-0005-0000-0000-0000B20C0000}"/>
    <cellStyle name="20% - Accent5 4 2" xfId="5049" xr:uid="{00000000-0005-0000-0000-0000B30C0000}"/>
    <cellStyle name="20% - Accent5 4 3" xfId="5366" xr:uid="{00000000-0005-0000-0000-0000B40C0000}"/>
    <cellStyle name="20% - Accent5 5" xfId="3957" xr:uid="{00000000-0005-0000-0000-0000B50C0000}"/>
    <cellStyle name="20% - Accent5 5 2" xfId="5050" xr:uid="{00000000-0005-0000-0000-0000B60C0000}"/>
    <cellStyle name="20% - Accent5 5 3" xfId="5367" xr:uid="{00000000-0005-0000-0000-0000B70C0000}"/>
    <cellStyle name="20% - Accent5 6" xfId="3958" xr:uid="{00000000-0005-0000-0000-0000B80C0000}"/>
    <cellStyle name="20% - Accent5 6 2" xfId="5051" xr:uid="{00000000-0005-0000-0000-0000B90C0000}"/>
    <cellStyle name="20% - Accent5 6 3" xfId="5368" xr:uid="{00000000-0005-0000-0000-0000BA0C0000}"/>
    <cellStyle name="20% - Accent6" xfId="159" xr:uid="{00000000-0005-0000-0000-000093000000}"/>
    <cellStyle name="20% - Accent6 2" xfId="160" xr:uid="{00000000-0005-0000-0000-000094000000}"/>
    <cellStyle name="20% - Accent6 2 2" xfId="5052" xr:uid="{00000000-0005-0000-0000-0000BD0C0000}"/>
    <cellStyle name="20% - Accent6 2 3" xfId="5369" xr:uid="{00000000-0005-0000-0000-0000BE0C0000}"/>
    <cellStyle name="20% - Accent6 2 4" xfId="5850" xr:uid="{00000000-0005-0000-0000-0000BF0C0000}"/>
    <cellStyle name="20% - Accent6 2 5" xfId="3959" xr:uid="{00000000-0005-0000-0000-0000BC0C0000}"/>
    <cellStyle name="20% - Accent6 3" xfId="161" xr:uid="{00000000-0005-0000-0000-000095000000}"/>
    <cellStyle name="20% - Accent6 3 2" xfId="5053" xr:uid="{00000000-0005-0000-0000-0000C10C0000}"/>
    <cellStyle name="20% - Accent6 3 3" xfId="5370" xr:uid="{00000000-0005-0000-0000-0000C20C0000}"/>
    <cellStyle name="20% - Accent6 4" xfId="3960" xr:uid="{00000000-0005-0000-0000-0000C30C0000}"/>
    <cellStyle name="20% - Accent6 4 2" xfId="5054" xr:uid="{00000000-0005-0000-0000-0000C40C0000}"/>
    <cellStyle name="20% - Accent6 4 3" xfId="5371" xr:uid="{00000000-0005-0000-0000-0000C50C0000}"/>
    <cellStyle name="20% - Accent6 5" xfId="3961" xr:uid="{00000000-0005-0000-0000-0000C60C0000}"/>
    <cellStyle name="20% - Accent6 5 2" xfId="5055" xr:uid="{00000000-0005-0000-0000-0000C70C0000}"/>
    <cellStyle name="20% - Accent6 5 3" xfId="5372" xr:uid="{00000000-0005-0000-0000-0000C80C0000}"/>
    <cellStyle name="20% - Accent6 6" xfId="3962" xr:uid="{00000000-0005-0000-0000-0000C90C0000}"/>
    <cellStyle name="20% - Accent6 6 2" xfId="5056" xr:uid="{00000000-0005-0000-0000-0000CA0C0000}"/>
    <cellStyle name="20% - Accent6 6 3" xfId="5373" xr:uid="{00000000-0005-0000-0000-0000CB0C0000}"/>
    <cellStyle name="20% - Ênfase1" xfId="5263" xr:uid="{00000000-0005-0000-0000-0000CC0C0000}"/>
    <cellStyle name="20% - Ênfase2" xfId="5264" xr:uid="{00000000-0005-0000-0000-0000CD0C0000}"/>
    <cellStyle name="20% - Ênfase3" xfId="5265" xr:uid="{00000000-0005-0000-0000-0000CE0C0000}"/>
    <cellStyle name="20% - Ênfase4" xfId="5266" xr:uid="{00000000-0005-0000-0000-0000CF0C0000}"/>
    <cellStyle name="20% - Ênfase5" xfId="5267" xr:uid="{00000000-0005-0000-0000-0000D00C0000}"/>
    <cellStyle name="20% - Ênfase6" xfId="5268" xr:uid="{00000000-0005-0000-0000-0000D10C0000}"/>
    <cellStyle name="20% - Énfasis1 10" xfId="3963" xr:uid="{00000000-0005-0000-0000-0000D20C0000}"/>
    <cellStyle name="20% - Énfasis1 11" xfId="3964" xr:uid="{00000000-0005-0000-0000-0000D30C0000}"/>
    <cellStyle name="20% - Énfasis1 12" xfId="3965" xr:uid="{00000000-0005-0000-0000-0000D40C0000}"/>
    <cellStyle name="20% - Énfasis1 13" xfId="4738" xr:uid="{00000000-0005-0000-0000-0000D50C0000}"/>
    <cellStyle name="20% - Énfasis1 13 2" xfId="5110" xr:uid="{00000000-0005-0000-0000-0000D60C0000}"/>
    <cellStyle name="20% - Énfasis1 14" xfId="4760" xr:uid="{00000000-0005-0000-0000-0000D70C0000}"/>
    <cellStyle name="20% - Énfasis1 15" xfId="717" xr:uid="{00000000-0005-0000-0000-0000D80C0000}"/>
    <cellStyle name="20% - Énfasis1 2" xfId="162" xr:uid="{00000000-0005-0000-0000-000096000000}"/>
    <cellStyle name="20% - Énfasis1 2 2" xfId="5374" xr:uid="{00000000-0005-0000-0000-0000DA0C0000}"/>
    <cellStyle name="20% - Énfasis1 2 2 2" xfId="5926" xr:uid="{00000000-0005-0000-0000-0000DB0C0000}"/>
    <cellStyle name="20% - Énfasis1 2 3" xfId="5375" xr:uid="{00000000-0005-0000-0000-0000DC0C0000}"/>
    <cellStyle name="20% - Énfasis1 3" xfId="163" xr:uid="{00000000-0005-0000-0000-000097000000}"/>
    <cellStyle name="20% - Énfasis1 3 2" xfId="164" xr:uid="{00000000-0005-0000-0000-000098000000}"/>
    <cellStyle name="20% - Énfasis1 3 2 2" xfId="5376" xr:uid="{00000000-0005-0000-0000-0000DE0C0000}"/>
    <cellStyle name="20% - Énfasis1 3 3" xfId="165" xr:uid="{00000000-0005-0000-0000-000099000000}"/>
    <cellStyle name="20% - Énfasis1 3 3 2" xfId="5377" xr:uid="{00000000-0005-0000-0000-0000DF0C0000}"/>
    <cellStyle name="20% - Énfasis1 4" xfId="166" xr:uid="{00000000-0005-0000-0000-00009A000000}"/>
    <cellStyle name="20% - Énfasis1 4 2" xfId="167" xr:uid="{00000000-0005-0000-0000-00009B000000}"/>
    <cellStyle name="20% - Énfasis1 4 2 2" xfId="5378" xr:uid="{00000000-0005-0000-0000-0000E10C0000}"/>
    <cellStyle name="20% - Énfasis1 4 3" xfId="5379" xr:uid="{00000000-0005-0000-0000-0000E20C0000}"/>
    <cellStyle name="20% - Énfasis1 4 4" xfId="5851" xr:uid="{00000000-0005-0000-0000-0000E30C0000}"/>
    <cellStyle name="20% - Énfasis1 4 5" xfId="3966" xr:uid="{00000000-0005-0000-0000-0000E00C0000}"/>
    <cellStyle name="20% - Énfasis1 5" xfId="168" xr:uid="{00000000-0005-0000-0000-00009C000000}"/>
    <cellStyle name="20% - Énfasis1 5 2" xfId="3967" xr:uid="{00000000-0005-0000-0000-0000E40C0000}"/>
    <cellStyle name="20% - Énfasis1 6" xfId="3968" xr:uid="{00000000-0005-0000-0000-0000E50C0000}"/>
    <cellStyle name="20% - Énfasis1 7" xfId="3969" xr:uid="{00000000-0005-0000-0000-0000E60C0000}"/>
    <cellStyle name="20% - Énfasis1 8" xfId="3970" xr:uid="{00000000-0005-0000-0000-0000E70C0000}"/>
    <cellStyle name="20% - Énfasis1 9" xfId="3971" xr:uid="{00000000-0005-0000-0000-0000E80C0000}"/>
    <cellStyle name="20% - Énfasis2 10" xfId="3972" xr:uid="{00000000-0005-0000-0000-0000E90C0000}"/>
    <cellStyle name="20% - Énfasis2 11" xfId="3973" xr:uid="{00000000-0005-0000-0000-0000EA0C0000}"/>
    <cellStyle name="20% - Énfasis2 12" xfId="3974" xr:uid="{00000000-0005-0000-0000-0000EB0C0000}"/>
    <cellStyle name="20% - Énfasis2 13" xfId="4734" xr:uid="{00000000-0005-0000-0000-0000EC0C0000}"/>
    <cellStyle name="20% - Énfasis2 13 2" xfId="5108" xr:uid="{00000000-0005-0000-0000-0000ED0C0000}"/>
    <cellStyle name="20% - Énfasis2 14" xfId="4761" xr:uid="{00000000-0005-0000-0000-0000EE0C0000}"/>
    <cellStyle name="20% - Énfasis2 15" xfId="718" xr:uid="{00000000-0005-0000-0000-0000EF0C0000}"/>
    <cellStyle name="20% - Énfasis2 2" xfId="169" xr:uid="{00000000-0005-0000-0000-00009D000000}"/>
    <cellStyle name="20% - Énfasis2 2 2" xfId="5380" xr:uid="{00000000-0005-0000-0000-0000F10C0000}"/>
    <cellStyle name="20% - Énfasis2 2 2 2" xfId="5927" xr:uid="{00000000-0005-0000-0000-0000F20C0000}"/>
    <cellStyle name="20% - Énfasis2 2 3" xfId="5381" xr:uid="{00000000-0005-0000-0000-0000F30C0000}"/>
    <cellStyle name="20% - Énfasis2 3" xfId="170" xr:uid="{00000000-0005-0000-0000-00009E000000}"/>
    <cellStyle name="20% - Énfasis2 3 2" xfId="171" xr:uid="{00000000-0005-0000-0000-00009F000000}"/>
    <cellStyle name="20% - Énfasis2 3 2 2" xfId="5382" xr:uid="{00000000-0005-0000-0000-0000F50C0000}"/>
    <cellStyle name="20% - Énfasis2 3 3" xfId="172" xr:uid="{00000000-0005-0000-0000-0000A0000000}"/>
    <cellStyle name="20% - Énfasis2 3 3 2" xfId="5383" xr:uid="{00000000-0005-0000-0000-0000F60C0000}"/>
    <cellStyle name="20% - Énfasis2 4" xfId="173" xr:uid="{00000000-0005-0000-0000-0000A1000000}"/>
    <cellStyle name="20% - Énfasis2 4 2" xfId="174" xr:uid="{00000000-0005-0000-0000-0000A2000000}"/>
    <cellStyle name="20% - Énfasis2 4 2 2" xfId="5384" xr:uid="{00000000-0005-0000-0000-0000F80C0000}"/>
    <cellStyle name="20% - Énfasis2 4 3" xfId="5385" xr:uid="{00000000-0005-0000-0000-0000F90C0000}"/>
    <cellStyle name="20% - Énfasis2 4 4" xfId="5852" xr:uid="{00000000-0005-0000-0000-0000FA0C0000}"/>
    <cellStyle name="20% - Énfasis2 4 5" xfId="3975" xr:uid="{00000000-0005-0000-0000-0000F70C0000}"/>
    <cellStyle name="20% - Énfasis2 5" xfId="175" xr:uid="{00000000-0005-0000-0000-0000A3000000}"/>
    <cellStyle name="20% - Énfasis2 5 2" xfId="3976" xr:uid="{00000000-0005-0000-0000-0000FB0C0000}"/>
    <cellStyle name="20% - Énfasis2 6" xfId="3977" xr:uid="{00000000-0005-0000-0000-0000FC0C0000}"/>
    <cellStyle name="20% - Énfasis2 7" xfId="3978" xr:uid="{00000000-0005-0000-0000-0000FD0C0000}"/>
    <cellStyle name="20% - Énfasis2 8" xfId="3979" xr:uid="{00000000-0005-0000-0000-0000FE0C0000}"/>
    <cellStyle name="20% - Énfasis2 9" xfId="3980" xr:uid="{00000000-0005-0000-0000-0000FF0C0000}"/>
    <cellStyle name="20% - Énfasis3 10" xfId="3981" xr:uid="{00000000-0005-0000-0000-0000000D0000}"/>
    <cellStyle name="20% - Énfasis3 11" xfId="3982" xr:uid="{00000000-0005-0000-0000-0000010D0000}"/>
    <cellStyle name="20% - Énfasis3 12" xfId="3983" xr:uid="{00000000-0005-0000-0000-0000020D0000}"/>
    <cellStyle name="20% - Énfasis3 13" xfId="4730" xr:uid="{00000000-0005-0000-0000-0000030D0000}"/>
    <cellStyle name="20% - Énfasis3 13 2" xfId="5106" xr:uid="{00000000-0005-0000-0000-0000040D0000}"/>
    <cellStyle name="20% - Énfasis3 14" xfId="4762" xr:uid="{00000000-0005-0000-0000-0000050D0000}"/>
    <cellStyle name="20% - Énfasis3 15" xfId="719" xr:uid="{00000000-0005-0000-0000-0000060D0000}"/>
    <cellStyle name="20% - Énfasis3 2" xfId="176" xr:uid="{00000000-0005-0000-0000-0000A4000000}"/>
    <cellStyle name="20% - Énfasis3 2 2" xfId="5386" xr:uid="{00000000-0005-0000-0000-0000080D0000}"/>
    <cellStyle name="20% - Énfasis3 2 2 2" xfId="5928" xr:uid="{00000000-0005-0000-0000-0000090D0000}"/>
    <cellStyle name="20% - Énfasis3 2 3" xfId="5387" xr:uid="{00000000-0005-0000-0000-00000A0D0000}"/>
    <cellStyle name="20% - Énfasis3 3" xfId="177" xr:uid="{00000000-0005-0000-0000-0000A5000000}"/>
    <cellStyle name="20% - Énfasis3 3 2" xfId="178" xr:uid="{00000000-0005-0000-0000-0000A6000000}"/>
    <cellStyle name="20% - Énfasis3 3 2 2" xfId="5388" xr:uid="{00000000-0005-0000-0000-00000C0D0000}"/>
    <cellStyle name="20% - Énfasis3 3 3" xfId="179" xr:uid="{00000000-0005-0000-0000-0000A7000000}"/>
    <cellStyle name="20% - Énfasis3 3 3 2" xfId="5389" xr:uid="{00000000-0005-0000-0000-00000D0D0000}"/>
    <cellStyle name="20% - Énfasis3 4" xfId="180" xr:uid="{00000000-0005-0000-0000-0000A8000000}"/>
    <cellStyle name="20% - Énfasis3 4 2" xfId="181" xr:uid="{00000000-0005-0000-0000-0000A9000000}"/>
    <cellStyle name="20% - Énfasis3 4 2 2" xfId="5390" xr:uid="{00000000-0005-0000-0000-00000F0D0000}"/>
    <cellStyle name="20% - Énfasis3 4 3" xfId="5391" xr:uid="{00000000-0005-0000-0000-0000100D0000}"/>
    <cellStyle name="20% - Énfasis3 4 4" xfId="5853" xr:uid="{00000000-0005-0000-0000-0000110D0000}"/>
    <cellStyle name="20% - Énfasis3 4 5" xfId="3984" xr:uid="{00000000-0005-0000-0000-00000E0D0000}"/>
    <cellStyle name="20% - Énfasis3 5" xfId="182" xr:uid="{00000000-0005-0000-0000-0000AA000000}"/>
    <cellStyle name="20% - Énfasis3 5 2" xfId="3985" xr:uid="{00000000-0005-0000-0000-0000120D0000}"/>
    <cellStyle name="20% - Énfasis3 6" xfId="3986" xr:uid="{00000000-0005-0000-0000-0000130D0000}"/>
    <cellStyle name="20% - Énfasis3 7" xfId="3987" xr:uid="{00000000-0005-0000-0000-0000140D0000}"/>
    <cellStyle name="20% - Énfasis3 8" xfId="3988" xr:uid="{00000000-0005-0000-0000-0000150D0000}"/>
    <cellStyle name="20% - Énfasis3 9" xfId="3989" xr:uid="{00000000-0005-0000-0000-0000160D0000}"/>
    <cellStyle name="20% - Énfasis4 10" xfId="3990" xr:uid="{00000000-0005-0000-0000-0000170D0000}"/>
    <cellStyle name="20% - Énfasis4 11" xfId="3991" xr:uid="{00000000-0005-0000-0000-0000180D0000}"/>
    <cellStyle name="20% - Énfasis4 12" xfId="3992" xr:uid="{00000000-0005-0000-0000-0000190D0000}"/>
    <cellStyle name="20% - Énfasis4 13" xfId="4726" xr:uid="{00000000-0005-0000-0000-00001A0D0000}"/>
    <cellStyle name="20% - Énfasis4 13 2" xfId="5104" xr:uid="{00000000-0005-0000-0000-00001B0D0000}"/>
    <cellStyle name="20% - Énfasis4 14" xfId="4763" xr:uid="{00000000-0005-0000-0000-00001C0D0000}"/>
    <cellStyle name="20% - Énfasis4 15" xfId="720" xr:uid="{00000000-0005-0000-0000-00001D0D0000}"/>
    <cellStyle name="20% - Énfasis4 2" xfId="183" xr:uid="{00000000-0005-0000-0000-0000AB000000}"/>
    <cellStyle name="20% - Énfasis4 2 2" xfId="5392" xr:uid="{00000000-0005-0000-0000-00001F0D0000}"/>
    <cellStyle name="20% - Énfasis4 2 2 2" xfId="5929" xr:uid="{00000000-0005-0000-0000-0000200D0000}"/>
    <cellStyle name="20% - Énfasis4 2 3" xfId="5393" xr:uid="{00000000-0005-0000-0000-0000210D0000}"/>
    <cellStyle name="20% - Énfasis4 3" xfId="184" xr:uid="{00000000-0005-0000-0000-0000AC000000}"/>
    <cellStyle name="20% - Énfasis4 3 2" xfId="185" xr:uid="{00000000-0005-0000-0000-0000AD000000}"/>
    <cellStyle name="20% - Énfasis4 3 2 2" xfId="5394" xr:uid="{00000000-0005-0000-0000-0000230D0000}"/>
    <cellStyle name="20% - Énfasis4 3 3" xfId="186" xr:uid="{00000000-0005-0000-0000-0000AE000000}"/>
    <cellStyle name="20% - Énfasis4 3 3 2" xfId="5395" xr:uid="{00000000-0005-0000-0000-0000240D0000}"/>
    <cellStyle name="20% - Énfasis4 4" xfId="187" xr:uid="{00000000-0005-0000-0000-0000AF000000}"/>
    <cellStyle name="20% - Énfasis4 4 2" xfId="188" xr:uid="{00000000-0005-0000-0000-0000B0000000}"/>
    <cellStyle name="20% - Énfasis4 4 2 2" xfId="5396" xr:uid="{00000000-0005-0000-0000-0000260D0000}"/>
    <cellStyle name="20% - Énfasis4 4 3" xfId="5397" xr:uid="{00000000-0005-0000-0000-0000270D0000}"/>
    <cellStyle name="20% - Énfasis4 4 4" xfId="5854" xr:uid="{00000000-0005-0000-0000-0000280D0000}"/>
    <cellStyle name="20% - Énfasis4 4 5" xfId="3993" xr:uid="{00000000-0005-0000-0000-0000250D0000}"/>
    <cellStyle name="20% - Énfasis4 5" xfId="189" xr:uid="{00000000-0005-0000-0000-0000B1000000}"/>
    <cellStyle name="20% - Énfasis4 5 2" xfId="3994" xr:uid="{00000000-0005-0000-0000-0000290D0000}"/>
    <cellStyle name="20% - Énfasis4 6" xfId="3995" xr:uid="{00000000-0005-0000-0000-00002A0D0000}"/>
    <cellStyle name="20% - Énfasis4 7" xfId="3996" xr:uid="{00000000-0005-0000-0000-00002B0D0000}"/>
    <cellStyle name="20% - Énfasis4 8" xfId="3997" xr:uid="{00000000-0005-0000-0000-00002C0D0000}"/>
    <cellStyle name="20% - Énfasis4 9" xfId="3998" xr:uid="{00000000-0005-0000-0000-00002D0D0000}"/>
    <cellStyle name="20% - Énfasis5 10" xfId="3999" xr:uid="{00000000-0005-0000-0000-00002E0D0000}"/>
    <cellStyle name="20% - Énfasis5 11" xfId="4000" xr:uid="{00000000-0005-0000-0000-00002F0D0000}"/>
    <cellStyle name="20% - Énfasis5 12" xfId="4001" xr:uid="{00000000-0005-0000-0000-0000300D0000}"/>
    <cellStyle name="20% - Énfasis5 13" xfId="4722" xr:uid="{00000000-0005-0000-0000-0000310D0000}"/>
    <cellStyle name="20% - Énfasis5 13 2" xfId="5102" xr:uid="{00000000-0005-0000-0000-0000320D0000}"/>
    <cellStyle name="20% - Énfasis5 14" xfId="4764" xr:uid="{00000000-0005-0000-0000-0000330D0000}"/>
    <cellStyle name="20% - Énfasis5 15" xfId="721" xr:uid="{00000000-0005-0000-0000-0000340D0000}"/>
    <cellStyle name="20% - Énfasis5 2" xfId="190" xr:uid="{00000000-0005-0000-0000-0000B2000000}"/>
    <cellStyle name="20% - Énfasis5 2 2" xfId="5398" xr:uid="{00000000-0005-0000-0000-0000360D0000}"/>
    <cellStyle name="20% - Énfasis5 2 2 2" xfId="5930" xr:uid="{00000000-0005-0000-0000-0000370D0000}"/>
    <cellStyle name="20% - Énfasis5 2 3" xfId="5399" xr:uid="{00000000-0005-0000-0000-0000380D0000}"/>
    <cellStyle name="20% - Énfasis5 3" xfId="191" xr:uid="{00000000-0005-0000-0000-0000B3000000}"/>
    <cellStyle name="20% - Énfasis5 3 2" xfId="192" xr:uid="{00000000-0005-0000-0000-0000B4000000}"/>
    <cellStyle name="20% - Énfasis5 3 2 2" xfId="5400" xr:uid="{00000000-0005-0000-0000-00003A0D0000}"/>
    <cellStyle name="20% - Énfasis5 3 3" xfId="193" xr:uid="{00000000-0005-0000-0000-0000B5000000}"/>
    <cellStyle name="20% - Énfasis5 3 3 2" xfId="5401" xr:uid="{00000000-0005-0000-0000-00003B0D0000}"/>
    <cellStyle name="20% - Énfasis5 4" xfId="194" xr:uid="{00000000-0005-0000-0000-0000B6000000}"/>
    <cellStyle name="20% - Énfasis5 4 2" xfId="195" xr:uid="{00000000-0005-0000-0000-0000B7000000}"/>
    <cellStyle name="20% - Énfasis5 4 2 2" xfId="5402" xr:uid="{00000000-0005-0000-0000-00003D0D0000}"/>
    <cellStyle name="20% - Énfasis5 4 3" xfId="5403" xr:uid="{00000000-0005-0000-0000-00003E0D0000}"/>
    <cellStyle name="20% - Énfasis5 4 4" xfId="5855" xr:uid="{00000000-0005-0000-0000-00003F0D0000}"/>
    <cellStyle name="20% - Énfasis5 4 5" xfId="4002" xr:uid="{00000000-0005-0000-0000-00003C0D0000}"/>
    <cellStyle name="20% - Énfasis5 5" xfId="196" xr:uid="{00000000-0005-0000-0000-0000B8000000}"/>
    <cellStyle name="20% - Énfasis5 5 2" xfId="4003" xr:uid="{00000000-0005-0000-0000-0000400D0000}"/>
    <cellStyle name="20% - Énfasis5 6" xfId="4004" xr:uid="{00000000-0005-0000-0000-0000410D0000}"/>
    <cellStyle name="20% - Énfasis5 7" xfId="4005" xr:uid="{00000000-0005-0000-0000-0000420D0000}"/>
    <cellStyle name="20% - Énfasis5 8" xfId="4006" xr:uid="{00000000-0005-0000-0000-0000430D0000}"/>
    <cellStyle name="20% - Énfasis5 9" xfId="4007" xr:uid="{00000000-0005-0000-0000-0000440D0000}"/>
    <cellStyle name="20% - Énfasis6 10" xfId="4008" xr:uid="{00000000-0005-0000-0000-0000450D0000}"/>
    <cellStyle name="20% - Énfasis6 11" xfId="4009" xr:uid="{00000000-0005-0000-0000-0000460D0000}"/>
    <cellStyle name="20% - Énfasis6 12" xfId="4010" xr:uid="{00000000-0005-0000-0000-0000470D0000}"/>
    <cellStyle name="20% - Énfasis6 13" xfId="4718" xr:uid="{00000000-0005-0000-0000-0000480D0000}"/>
    <cellStyle name="20% - Énfasis6 13 2" xfId="5100" xr:uid="{00000000-0005-0000-0000-0000490D0000}"/>
    <cellStyle name="20% - Énfasis6 14" xfId="4765" xr:uid="{00000000-0005-0000-0000-00004A0D0000}"/>
    <cellStyle name="20% - Énfasis6 15" xfId="722" xr:uid="{00000000-0005-0000-0000-00004B0D0000}"/>
    <cellStyle name="20% - Énfasis6 2" xfId="197" xr:uid="{00000000-0005-0000-0000-0000B9000000}"/>
    <cellStyle name="20% - Énfasis6 2 2" xfId="5404" xr:uid="{00000000-0005-0000-0000-00004D0D0000}"/>
    <cellStyle name="20% - Énfasis6 2 2 2" xfId="5931" xr:uid="{00000000-0005-0000-0000-00004E0D0000}"/>
    <cellStyle name="20% - Énfasis6 2 3" xfId="5405" xr:uid="{00000000-0005-0000-0000-00004F0D0000}"/>
    <cellStyle name="20% - Énfasis6 3" xfId="198" xr:uid="{00000000-0005-0000-0000-0000BA000000}"/>
    <cellStyle name="20% - Énfasis6 3 2" xfId="199" xr:uid="{00000000-0005-0000-0000-0000BB000000}"/>
    <cellStyle name="20% - Énfasis6 3 2 2" xfId="5406" xr:uid="{00000000-0005-0000-0000-0000510D0000}"/>
    <cellStyle name="20% - Énfasis6 3 3" xfId="200" xr:uid="{00000000-0005-0000-0000-0000BC000000}"/>
    <cellStyle name="20% - Énfasis6 3 3 2" xfId="5407" xr:uid="{00000000-0005-0000-0000-0000520D0000}"/>
    <cellStyle name="20% - Énfasis6 4" xfId="201" xr:uid="{00000000-0005-0000-0000-0000BD000000}"/>
    <cellStyle name="20% - Énfasis6 4 2" xfId="202" xr:uid="{00000000-0005-0000-0000-0000BE000000}"/>
    <cellStyle name="20% - Énfasis6 4 2 2" xfId="5408" xr:uid="{00000000-0005-0000-0000-0000540D0000}"/>
    <cellStyle name="20% - Énfasis6 4 3" xfId="5409" xr:uid="{00000000-0005-0000-0000-0000550D0000}"/>
    <cellStyle name="20% - Énfasis6 4 4" xfId="5856" xr:uid="{00000000-0005-0000-0000-0000560D0000}"/>
    <cellStyle name="20% - Énfasis6 4 5" xfId="4011" xr:uid="{00000000-0005-0000-0000-0000530D0000}"/>
    <cellStyle name="20% - Énfasis6 5" xfId="203" xr:uid="{00000000-0005-0000-0000-0000BF000000}"/>
    <cellStyle name="20% - Énfasis6 5 2" xfId="4012" xr:uid="{00000000-0005-0000-0000-0000570D0000}"/>
    <cellStyle name="20% - Énfasis6 6" xfId="4013" xr:uid="{00000000-0005-0000-0000-0000580D0000}"/>
    <cellStyle name="20% - Énfasis6 7" xfId="4014" xr:uid="{00000000-0005-0000-0000-0000590D0000}"/>
    <cellStyle name="20% - Énfasis6 8" xfId="4015" xr:uid="{00000000-0005-0000-0000-00005A0D0000}"/>
    <cellStyle name="20% - Énfasis6 9" xfId="4016" xr:uid="{00000000-0005-0000-0000-00005B0D0000}"/>
    <cellStyle name="40% - Accent1" xfId="204" xr:uid="{00000000-0005-0000-0000-0000C0000000}"/>
    <cellStyle name="40% - Accent1 2" xfId="205" xr:uid="{00000000-0005-0000-0000-0000C1000000}"/>
    <cellStyle name="40% - Accent1 2 2" xfId="5057" xr:uid="{00000000-0005-0000-0000-00005E0D0000}"/>
    <cellStyle name="40% - Accent1 2 3" xfId="5410" xr:uid="{00000000-0005-0000-0000-00005F0D0000}"/>
    <cellStyle name="40% - Accent1 2 4" xfId="5857" xr:uid="{00000000-0005-0000-0000-0000600D0000}"/>
    <cellStyle name="40% - Accent1 3" xfId="4017" xr:uid="{00000000-0005-0000-0000-0000610D0000}"/>
    <cellStyle name="40% - Accent1 3 2" xfId="5058" xr:uid="{00000000-0005-0000-0000-0000620D0000}"/>
    <cellStyle name="40% - Accent1 3 3" xfId="5411" xr:uid="{00000000-0005-0000-0000-0000630D0000}"/>
    <cellStyle name="40% - Accent1 4" xfId="4018" xr:uid="{00000000-0005-0000-0000-0000640D0000}"/>
    <cellStyle name="40% - Accent1 4 2" xfId="5059" xr:uid="{00000000-0005-0000-0000-0000650D0000}"/>
    <cellStyle name="40% - Accent1 4 3" xfId="5412" xr:uid="{00000000-0005-0000-0000-0000660D0000}"/>
    <cellStyle name="40% - Accent1 5" xfId="4019" xr:uid="{00000000-0005-0000-0000-0000670D0000}"/>
    <cellStyle name="40% - Accent1 5 2" xfId="5060" xr:uid="{00000000-0005-0000-0000-0000680D0000}"/>
    <cellStyle name="40% - Accent1 5 3" xfId="5413" xr:uid="{00000000-0005-0000-0000-0000690D0000}"/>
    <cellStyle name="40% - Accent1 6" xfId="4020" xr:uid="{00000000-0005-0000-0000-00006A0D0000}"/>
    <cellStyle name="40% - Accent1 6 2" xfId="5061" xr:uid="{00000000-0005-0000-0000-00006B0D0000}"/>
    <cellStyle name="40% - Accent1 6 3" xfId="5414" xr:uid="{00000000-0005-0000-0000-00006C0D0000}"/>
    <cellStyle name="40% - Accent2" xfId="206" xr:uid="{00000000-0005-0000-0000-0000C2000000}"/>
    <cellStyle name="40% - Accent2 2" xfId="207" xr:uid="{00000000-0005-0000-0000-0000C3000000}"/>
    <cellStyle name="40% - Accent2 2 2" xfId="5062" xr:uid="{00000000-0005-0000-0000-00006F0D0000}"/>
    <cellStyle name="40% - Accent2 2 3" xfId="5415" xr:uid="{00000000-0005-0000-0000-0000700D0000}"/>
    <cellStyle name="40% - Accent2 2 4" xfId="5858" xr:uid="{00000000-0005-0000-0000-0000710D0000}"/>
    <cellStyle name="40% - Accent2 3" xfId="4021" xr:uid="{00000000-0005-0000-0000-0000720D0000}"/>
    <cellStyle name="40% - Accent2 3 2" xfId="5063" xr:uid="{00000000-0005-0000-0000-0000730D0000}"/>
    <cellStyle name="40% - Accent2 3 3" xfId="5416" xr:uid="{00000000-0005-0000-0000-0000740D0000}"/>
    <cellStyle name="40% - Accent2 4" xfId="4022" xr:uid="{00000000-0005-0000-0000-0000750D0000}"/>
    <cellStyle name="40% - Accent2 4 2" xfId="5064" xr:uid="{00000000-0005-0000-0000-0000760D0000}"/>
    <cellStyle name="40% - Accent2 4 3" xfId="5417" xr:uid="{00000000-0005-0000-0000-0000770D0000}"/>
    <cellStyle name="40% - Accent2 5" xfId="4023" xr:uid="{00000000-0005-0000-0000-0000780D0000}"/>
    <cellStyle name="40% - Accent2 5 2" xfId="5065" xr:uid="{00000000-0005-0000-0000-0000790D0000}"/>
    <cellStyle name="40% - Accent2 5 3" xfId="5418" xr:uid="{00000000-0005-0000-0000-00007A0D0000}"/>
    <cellStyle name="40% - Accent2 6" xfId="4024" xr:uid="{00000000-0005-0000-0000-00007B0D0000}"/>
    <cellStyle name="40% - Accent2 6 2" xfId="5066" xr:uid="{00000000-0005-0000-0000-00007C0D0000}"/>
    <cellStyle name="40% - Accent2 6 3" xfId="5419" xr:uid="{00000000-0005-0000-0000-00007D0D0000}"/>
    <cellStyle name="40% - Accent3" xfId="208" xr:uid="{00000000-0005-0000-0000-0000C4000000}"/>
    <cellStyle name="40% - Accent3 2" xfId="209" xr:uid="{00000000-0005-0000-0000-0000C5000000}"/>
    <cellStyle name="40% - Accent3 2 2" xfId="4882" xr:uid="{00000000-0005-0000-0000-0000800D0000}"/>
    <cellStyle name="40% - Accent3 2 2 2" xfId="5144" xr:uid="{00000000-0005-0000-0000-0000810D0000}"/>
    <cellStyle name="40% - Accent3 2 3" xfId="5067" xr:uid="{00000000-0005-0000-0000-0000820D0000}"/>
    <cellStyle name="40% - Accent3 2 4" xfId="5420" xr:uid="{00000000-0005-0000-0000-0000830D0000}"/>
    <cellStyle name="40% - Accent3 2 5" xfId="5859" xr:uid="{00000000-0005-0000-0000-0000840D0000}"/>
    <cellStyle name="40% - Accent3 3" xfId="4025" xr:uid="{00000000-0005-0000-0000-0000850D0000}"/>
    <cellStyle name="40% - Accent3 3 2" xfId="4883" xr:uid="{00000000-0005-0000-0000-0000860D0000}"/>
    <cellStyle name="40% - Accent3 3 2 2" xfId="5145" xr:uid="{00000000-0005-0000-0000-0000870D0000}"/>
    <cellStyle name="40% - Accent3 3 3" xfId="5068" xr:uid="{00000000-0005-0000-0000-0000880D0000}"/>
    <cellStyle name="40% - Accent3 3 4" xfId="5421" xr:uid="{00000000-0005-0000-0000-0000890D0000}"/>
    <cellStyle name="40% - Accent3 4" xfId="4026" xr:uid="{00000000-0005-0000-0000-00008A0D0000}"/>
    <cellStyle name="40% - Accent3 4 2" xfId="4884" xr:uid="{00000000-0005-0000-0000-00008B0D0000}"/>
    <cellStyle name="40% - Accent3 4 2 2" xfId="5146" xr:uid="{00000000-0005-0000-0000-00008C0D0000}"/>
    <cellStyle name="40% - Accent3 4 3" xfId="5069" xr:uid="{00000000-0005-0000-0000-00008D0D0000}"/>
    <cellStyle name="40% - Accent3 4 4" xfId="5422" xr:uid="{00000000-0005-0000-0000-00008E0D0000}"/>
    <cellStyle name="40% - Accent3 5" xfId="4027" xr:uid="{00000000-0005-0000-0000-00008F0D0000}"/>
    <cellStyle name="40% - Accent3 5 2" xfId="4885" xr:uid="{00000000-0005-0000-0000-0000900D0000}"/>
    <cellStyle name="40% - Accent3 5 2 2" xfId="5147" xr:uid="{00000000-0005-0000-0000-0000910D0000}"/>
    <cellStyle name="40% - Accent3 5 3" xfId="5070" xr:uid="{00000000-0005-0000-0000-0000920D0000}"/>
    <cellStyle name="40% - Accent3 5 4" xfId="5423" xr:uid="{00000000-0005-0000-0000-0000930D0000}"/>
    <cellStyle name="40% - Accent3 6" xfId="4028" xr:uid="{00000000-0005-0000-0000-0000940D0000}"/>
    <cellStyle name="40% - Accent3 6 2" xfId="4886" xr:uid="{00000000-0005-0000-0000-0000950D0000}"/>
    <cellStyle name="40% - Accent3 6 2 2" xfId="5148" xr:uid="{00000000-0005-0000-0000-0000960D0000}"/>
    <cellStyle name="40% - Accent3 6 3" xfId="5071" xr:uid="{00000000-0005-0000-0000-0000970D0000}"/>
    <cellStyle name="40% - Accent3 6 4" xfId="5424" xr:uid="{00000000-0005-0000-0000-0000980D0000}"/>
    <cellStyle name="40% - Accent4" xfId="210" xr:uid="{00000000-0005-0000-0000-0000C6000000}"/>
    <cellStyle name="40% - Accent4 2" xfId="211" xr:uid="{00000000-0005-0000-0000-0000C7000000}"/>
    <cellStyle name="40% - Accent4 2 2" xfId="5072" xr:uid="{00000000-0005-0000-0000-00009B0D0000}"/>
    <cellStyle name="40% - Accent4 2 3" xfId="5425" xr:uid="{00000000-0005-0000-0000-00009C0D0000}"/>
    <cellStyle name="40% - Accent4 2 4" xfId="5860" xr:uid="{00000000-0005-0000-0000-00009D0D0000}"/>
    <cellStyle name="40% - Accent4 3" xfId="4029" xr:uid="{00000000-0005-0000-0000-00009E0D0000}"/>
    <cellStyle name="40% - Accent4 3 2" xfId="5073" xr:uid="{00000000-0005-0000-0000-00009F0D0000}"/>
    <cellStyle name="40% - Accent4 3 3" xfId="5426" xr:uid="{00000000-0005-0000-0000-0000A00D0000}"/>
    <cellStyle name="40% - Accent4 4" xfId="4030" xr:uid="{00000000-0005-0000-0000-0000A10D0000}"/>
    <cellStyle name="40% - Accent4 4 2" xfId="5074" xr:uid="{00000000-0005-0000-0000-0000A20D0000}"/>
    <cellStyle name="40% - Accent4 4 3" xfId="5427" xr:uid="{00000000-0005-0000-0000-0000A30D0000}"/>
    <cellStyle name="40% - Accent4 5" xfId="4031" xr:uid="{00000000-0005-0000-0000-0000A40D0000}"/>
    <cellStyle name="40% - Accent4 5 2" xfId="5075" xr:uid="{00000000-0005-0000-0000-0000A50D0000}"/>
    <cellStyle name="40% - Accent4 5 3" xfId="5428" xr:uid="{00000000-0005-0000-0000-0000A60D0000}"/>
    <cellStyle name="40% - Accent4 6" xfId="4032" xr:uid="{00000000-0005-0000-0000-0000A70D0000}"/>
    <cellStyle name="40% - Accent4 6 2" xfId="5076" xr:uid="{00000000-0005-0000-0000-0000A80D0000}"/>
    <cellStyle name="40% - Accent4 6 3" xfId="5429" xr:uid="{00000000-0005-0000-0000-0000A90D0000}"/>
    <cellStyle name="40% - Accent5" xfId="212" xr:uid="{00000000-0005-0000-0000-0000C8000000}"/>
    <cellStyle name="40% - Accent5 2" xfId="213" xr:uid="{00000000-0005-0000-0000-0000C9000000}"/>
    <cellStyle name="40% - Accent5 2 2" xfId="5077" xr:uid="{00000000-0005-0000-0000-0000AC0D0000}"/>
    <cellStyle name="40% - Accent5 2 3" xfId="5430" xr:uid="{00000000-0005-0000-0000-0000AD0D0000}"/>
    <cellStyle name="40% - Accent5 2 4" xfId="5861" xr:uid="{00000000-0005-0000-0000-0000AE0D0000}"/>
    <cellStyle name="40% - Accent5 3" xfId="4033" xr:uid="{00000000-0005-0000-0000-0000AF0D0000}"/>
    <cellStyle name="40% - Accent5 3 2" xfId="5078" xr:uid="{00000000-0005-0000-0000-0000B00D0000}"/>
    <cellStyle name="40% - Accent5 3 3" xfId="5431" xr:uid="{00000000-0005-0000-0000-0000B10D0000}"/>
    <cellStyle name="40% - Accent5 4" xfId="4034" xr:uid="{00000000-0005-0000-0000-0000B20D0000}"/>
    <cellStyle name="40% - Accent5 4 2" xfId="5079" xr:uid="{00000000-0005-0000-0000-0000B30D0000}"/>
    <cellStyle name="40% - Accent5 4 3" xfId="5432" xr:uid="{00000000-0005-0000-0000-0000B40D0000}"/>
    <cellStyle name="40% - Accent5 5" xfId="4035" xr:uid="{00000000-0005-0000-0000-0000B50D0000}"/>
    <cellStyle name="40% - Accent5 5 2" xfId="5080" xr:uid="{00000000-0005-0000-0000-0000B60D0000}"/>
    <cellStyle name="40% - Accent5 5 3" xfId="5433" xr:uid="{00000000-0005-0000-0000-0000B70D0000}"/>
    <cellStyle name="40% - Accent5 6" xfId="4036" xr:uid="{00000000-0005-0000-0000-0000B80D0000}"/>
    <cellStyle name="40% - Accent5 6 2" xfId="5081" xr:uid="{00000000-0005-0000-0000-0000B90D0000}"/>
    <cellStyle name="40% - Accent5 6 3" xfId="5434" xr:uid="{00000000-0005-0000-0000-0000BA0D0000}"/>
    <cellStyle name="40% - Accent6" xfId="214" xr:uid="{00000000-0005-0000-0000-0000CA000000}"/>
    <cellStyle name="40% - Accent6 2" xfId="215" xr:uid="{00000000-0005-0000-0000-0000CB000000}"/>
    <cellStyle name="40% - Accent6 2 2" xfId="5082" xr:uid="{00000000-0005-0000-0000-0000BD0D0000}"/>
    <cellStyle name="40% - Accent6 2 3" xfId="5435" xr:uid="{00000000-0005-0000-0000-0000BE0D0000}"/>
    <cellStyle name="40% - Accent6 2 4" xfId="5862" xr:uid="{00000000-0005-0000-0000-0000BF0D0000}"/>
    <cellStyle name="40% - Accent6 3" xfId="4037" xr:uid="{00000000-0005-0000-0000-0000C00D0000}"/>
    <cellStyle name="40% - Accent6 3 2" xfId="5083" xr:uid="{00000000-0005-0000-0000-0000C10D0000}"/>
    <cellStyle name="40% - Accent6 3 3" xfId="5436" xr:uid="{00000000-0005-0000-0000-0000C20D0000}"/>
    <cellStyle name="40% - Accent6 4" xfId="4038" xr:uid="{00000000-0005-0000-0000-0000C30D0000}"/>
    <cellStyle name="40% - Accent6 4 2" xfId="5084" xr:uid="{00000000-0005-0000-0000-0000C40D0000}"/>
    <cellStyle name="40% - Accent6 4 3" xfId="5437" xr:uid="{00000000-0005-0000-0000-0000C50D0000}"/>
    <cellStyle name="40% - Accent6 5" xfId="4039" xr:uid="{00000000-0005-0000-0000-0000C60D0000}"/>
    <cellStyle name="40% - Accent6 5 2" xfId="5085" xr:uid="{00000000-0005-0000-0000-0000C70D0000}"/>
    <cellStyle name="40% - Accent6 5 3" xfId="5438" xr:uid="{00000000-0005-0000-0000-0000C80D0000}"/>
    <cellStyle name="40% - Accent6 6" xfId="4040" xr:uid="{00000000-0005-0000-0000-0000C90D0000}"/>
    <cellStyle name="40% - Accent6 6 2" xfId="5086" xr:uid="{00000000-0005-0000-0000-0000CA0D0000}"/>
    <cellStyle name="40% - Accent6 6 3" xfId="5439" xr:uid="{00000000-0005-0000-0000-0000CB0D0000}"/>
    <cellStyle name="40% - Ênfase1" xfId="5269" xr:uid="{00000000-0005-0000-0000-0000CC0D0000}"/>
    <cellStyle name="40% - Ênfase2" xfId="5270" xr:uid="{00000000-0005-0000-0000-0000CD0D0000}"/>
    <cellStyle name="40% - Ênfase3" xfId="5271" xr:uid="{00000000-0005-0000-0000-0000CE0D0000}"/>
    <cellStyle name="40% - Ênfase4" xfId="5272" xr:uid="{00000000-0005-0000-0000-0000CF0D0000}"/>
    <cellStyle name="40% - Ênfase5" xfId="5273" xr:uid="{00000000-0005-0000-0000-0000D00D0000}"/>
    <cellStyle name="40% - Ênfase6" xfId="5274" xr:uid="{00000000-0005-0000-0000-0000D10D0000}"/>
    <cellStyle name="40% - Énfasis1 10" xfId="4041" xr:uid="{00000000-0005-0000-0000-0000D20D0000}"/>
    <cellStyle name="40% - Énfasis1 11" xfId="4042" xr:uid="{00000000-0005-0000-0000-0000D30D0000}"/>
    <cellStyle name="40% - Énfasis1 12" xfId="4043" xr:uid="{00000000-0005-0000-0000-0000D40D0000}"/>
    <cellStyle name="40% - Énfasis1 13" xfId="4737" xr:uid="{00000000-0005-0000-0000-0000D50D0000}"/>
    <cellStyle name="40% - Énfasis1 13 2" xfId="5109" xr:uid="{00000000-0005-0000-0000-0000D60D0000}"/>
    <cellStyle name="40% - Énfasis1 14" xfId="4766" xr:uid="{00000000-0005-0000-0000-0000D70D0000}"/>
    <cellStyle name="40% - Énfasis1 15" xfId="723" xr:uid="{00000000-0005-0000-0000-0000D80D0000}"/>
    <cellStyle name="40% - Énfasis1 2" xfId="216" xr:uid="{00000000-0005-0000-0000-0000CC000000}"/>
    <cellStyle name="40% - Énfasis1 2 2" xfId="5440" xr:uid="{00000000-0005-0000-0000-0000DA0D0000}"/>
    <cellStyle name="40% - Énfasis1 2 2 2" xfId="5932" xr:uid="{00000000-0005-0000-0000-0000DB0D0000}"/>
    <cellStyle name="40% - Énfasis1 2 3" xfId="5441" xr:uid="{00000000-0005-0000-0000-0000DC0D0000}"/>
    <cellStyle name="40% - Énfasis1 2 4" xfId="5301" xr:uid="{00000000-0005-0000-0000-0000DD0D0000}"/>
    <cellStyle name="40% - Énfasis1 3" xfId="217" xr:uid="{00000000-0005-0000-0000-0000CD000000}"/>
    <cellStyle name="40% - Énfasis1 3 2" xfId="218" xr:uid="{00000000-0005-0000-0000-0000CE000000}"/>
    <cellStyle name="40% - Énfasis1 3 2 2" xfId="5442" xr:uid="{00000000-0005-0000-0000-0000DF0D0000}"/>
    <cellStyle name="40% - Énfasis1 3 3" xfId="219" xr:uid="{00000000-0005-0000-0000-0000CF000000}"/>
    <cellStyle name="40% - Énfasis1 3 3 2" xfId="5443" xr:uid="{00000000-0005-0000-0000-0000E00D0000}"/>
    <cellStyle name="40% - Énfasis1 4" xfId="220" xr:uid="{00000000-0005-0000-0000-0000D0000000}"/>
    <cellStyle name="40% - Énfasis1 4 2" xfId="221" xr:uid="{00000000-0005-0000-0000-0000D1000000}"/>
    <cellStyle name="40% - Énfasis1 4 2 2" xfId="5444" xr:uid="{00000000-0005-0000-0000-0000E20D0000}"/>
    <cellStyle name="40% - Énfasis1 4 3" xfId="5445" xr:uid="{00000000-0005-0000-0000-0000E30D0000}"/>
    <cellStyle name="40% - Énfasis1 4 4" xfId="5863" xr:uid="{00000000-0005-0000-0000-0000E40D0000}"/>
    <cellStyle name="40% - Énfasis1 4 5" xfId="4044" xr:uid="{00000000-0005-0000-0000-0000E10D0000}"/>
    <cellStyle name="40% - Énfasis1 5" xfId="222" xr:uid="{00000000-0005-0000-0000-0000D2000000}"/>
    <cellStyle name="40% - Énfasis1 5 2" xfId="4045" xr:uid="{00000000-0005-0000-0000-0000E50D0000}"/>
    <cellStyle name="40% - Énfasis1 6" xfId="4046" xr:uid="{00000000-0005-0000-0000-0000E60D0000}"/>
    <cellStyle name="40% - Énfasis1 7" xfId="4047" xr:uid="{00000000-0005-0000-0000-0000E70D0000}"/>
    <cellStyle name="40% - Énfasis1 8" xfId="4048" xr:uid="{00000000-0005-0000-0000-0000E80D0000}"/>
    <cellStyle name="40% - Énfasis1 9" xfId="4049" xr:uid="{00000000-0005-0000-0000-0000E90D0000}"/>
    <cellStyle name="40% - Énfasis2 10" xfId="4050" xr:uid="{00000000-0005-0000-0000-0000EA0D0000}"/>
    <cellStyle name="40% - Énfasis2 11" xfId="4051" xr:uid="{00000000-0005-0000-0000-0000EB0D0000}"/>
    <cellStyle name="40% - Énfasis2 12" xfId="4052" xr:uid="{00000000-0005-0000-0000-0000EC0D0000}"/>
    <cellStyle name="40% - Énfasis2 13" xfId="4733" xr:uid="{00000000-0005-0000-0000-0000ED0D0000}"/>
    <cellStyle name="40% - Énfasis2 13 2" xfId="5107" xr:uid="{00000000-0005-0000-0000-0000EE0D0000}"/>
    <cellStyle name="40% - Énfasis2 14" xfId="4767" xr:uid="{00000000-0005-0000-0000-0000EF0D0000}"/>
    <cellStyle name="40% - Énfasis2 15" xfId="724" xr:uid="{00000000-0005-0000-0000-0000F00D0000}"/>
    <cellStyle name="40% - Énfasis2 2" xfId="223" xr:uid="{00000000-0005-0000-0000-0000D3000000}"/>
    <cellStyle name="40% - Énfasis2 2 2" xfId="5446" xr:uid="{00000000-0005-0000-0000-0000F20D0000}"/>
    <cellStyle name="40% - Énfasis2 2 2 2" xfId="5933" xr:uid="{00000000-0005-0000-0000-0000F30D0000}"/>
    <cellStyle name="40% - Énfasis2 2 3" xfId="5447" xr:uid="{00000000-0005-0000-0000-0000F40D0000}"/>
    <cellStyle name="40% - Énfasis2 3" xfId="224" xr:uid="{00000000-0005-0000-0000-0000D4000000}"/>
    <cellStyle name="40% - Énfasis2 3 2" xfId="225" xr:uid="{00000000-0005-0000-0000-0000D5000000}"/>
    <cellStyle name="40% - Énfasis2 3 2 2" xfId="5448" xr:uid="{00000000-0005-0000-0000-0000F60D0000}"/>
    <cellStyle name="40% - Énfasis2 3 3" xfId="226" xr:uid="{00000000-0005-0000-0000-0000D6000000}"/>
    <cellStyle name="40% - Énfasis2 3 3 2" xfId="5449" xr:uid="{00000000-0005-0000-0000-0000F70D0000}"/>
    <cellStyle name="40% - Énfasis2 4" xfId="227" xr:uid="{00000000-0005-0000-0000-0000D7000000}"/>
    <cellStyle name="40% - Énfasis2 4 2" xfId="228" xr:uid="{00000000-0005-0000-0000-0000D8000000}"/>
    <cellStyle name="40% - Énfasis2 4 2 2" xfId="5450" xr:uid="{00000000-0005-0000-0000-0000F90D0000}"/>
    <cellStyle name="40% - Énfasis2 4 3" xfId="5451" xr:uid="{00000000-0005-0000-0000-0000FA0D0000}"/>
    <cellStyle name="40% - Énfasis2 4 4" xfId="5864" xr:uid="{00000000-0005-0000-0000-0000FB0D0000}"/>
    <cellStyle name="40% - Énfasis2 4 5" xfId="4053" xr:uid="{00000000-0005-0000-0000-0000F80D0000}"/>
    <cellStyle name="40% - Énfasis2 5" xfId="229" xr:uid="{00000000-0005-0000-0000-0000D9000000}"/>
    <cellStyle name="40% - Énfasis2 5 2" xfId="4054" xr:uid="{00000000-0005-0000-0000-0000FC0D0000}"/>
    <cellStyle name="40% - Énfasis2 6" xfId="4055" xr:uid="{00000000-0005-0000-0000-0000FD0D0000}"/>
    <cellStyle name="40% - Énfasis2 7" xfId="4056" xr:uid="{00000000-0005-0000-0000-0000FE0D0000}"/>
    <cellStyle name="40% - Énfasis2 8" xfId="4057" xr:uid="{00000000-0005-0000-0000-0000FF0D0000}"/>
    <cellStyle name="40% - Énfasis2 9" xfId="4058" xr:uid="{00000000-0005-0000-0000-0000000E0000}"/>
    <cellStyle name="40% - Énfasis3 10" xfId="4059" xr:uid="{00000000-0005-0000-0000-0000010E0000}"/>
    <cellStyle name="40% - Énfasis3 11" xfId="4060" xr:uid="{00000000-0005-0000-0000-0000020E0000}"/>
    <cellStyle name="40% - Énfasis3 12" xfId="4061" xr:uid="{00000000-0005-0000-0000-0000030E0000}"/>
    <cellStyle name="40% - Énfasis3 13" xfId="4729" xr:uid="{00000000-0005-0000-0000-0000040E0000}"/>
    <cellStyle name="40% - Énfasis3 13 2" xfId="5105" xr:uid="{00000000-0005-0000-0000-0000050E0000}"/>
    <cellStyle name="40% - Énfasis3 14" xfId="4768" xr:uid="{00000000-0005-0000-0000-0000060E0000}"/>
    <cellStyle name="40% - Énfasis3 15" xfId="725" xr:uid="{00000000-0005-0000-0000-0000070E0000}"/>
    <cellStyle name="40% - Énfasis3 2" xfId="230" xr:uid="{00000000-0005-0000-0000-0000DA000000}"/>
    <cellStyle name="40% - Énfasis3 2 2" xfId="5452" xr:uid="{00000000-0005-0000-0000-0000090E0000}"/>
    <cellStyle name="40% - Énfasis3 2 2 2" xfId="5934" xr:uid="{00000000-0005-0000-0000-00000A0E0000}"/>
    <cellStyle name="40% - Énfasis3 2 3" xfId="5453" xr:uid="{00000000-0005-0000-0000-00000B0E0000}"/>
    <cellStyle name="40% - Énfasis3 3" xfId="231" xr:uid="{00000000-0005-0000-0000-0000DB000000}"/>
    <cellStyle name="40% - Énfasis3 3 2" xfId="232" xr:uid="{00000000-0005-0000-0000-0000DC000000}"/>
    <cellStyle name="40% - Énfasis3 3 2 2" xfId="5454" xr:uid="{00000000-0005-0000-0000-00000D0E0000}"/>
    <cellStyle name="40% - Énfasis3 3 3" xfId="233" xr:uid="{00000000-0005-0000-0000-0000DD000000}"/>
    <cellStyle name="40% - Énfasis3 3 3 2" xfId="5455" xr:uid="{00000000-0005-0000-0000-00000E0E0000}"/>
    <cellStyle name="40% - Énfasis3 4" xfId="234" xr:uid="{00000000-0005-0000-0000-0000DE000000}"/>
    <cellStyle name="40% - Énfasis3 4 2" xfId="235" xr:uid="{00000000-0005-0000-0000-0000DF000000}"/>
    <cellStyle name="40% - Énfasis3 4 2 2" xfId="5456" xr:uid="{00000000-0005-0000-0000-0000100E0000}"/>
    <cellStyle name="40% - Énfasis3 4 3" xfId="5457" xr:uid="{00000000-0005-0000-0000-0000110E0000}"/>
    <cellStyle name="40% - Énfasis3 4 4" xfId="5865" xr:uid="{00000000-0005-0000-0000-0000120E0000}"/>
    <cellStyle name="40% - Énfasis3 4 5" xfId="4062" xr:uid="{00000000-0005-0000-0000-00000F0E0000}"/>
    <cellStyle name="40% - Énfasis3 5" xfId="236" xr:uid="{00000000-0005-0000-0000-0000E0000000}"/>
    <cellStyle name="40% - Énfasis3 5 2" xfId="4063" xr:uid="{00000000-0005-0000-0000-0000130E0000}"/>
    <cellStyle name="40% - Énfasis3 6" xfId="4064" xr:uid="{00000000-0005-0000-0000-0000140E0000}"/>
    <cellStyle name="40% - Énfasis3 7" xfId="4065" xr:uid="{00000000-0005-0000-0000-0000150E0000}"/>
    <cellStyle name="40% - Énfasis3 8" xfId="4066" xr:uid="{00000000-0005-0000-0000-0000160E0000}"/>
    <cellStyle name="40% - Énfasis3 9" xfId="4067" xr:uid="{00000000-0005-0000-0000-0000170E0000}"/>
    <cellStyle name="40% - Énfasis4 10" xfId="4068" xr:uid="{00000000-0005-0000-0000-0000180E0000}"/>
    <cellStyle name="40% - Énfasis4 11" xfId="4069" xr:uid="{00000000-0005-0000-0000-0000190E0000}"/>
    <cellStyle name="40% - Énfasis4 12" xfId="4070" xr:uid="{00000000-0005-0000-0000-00001A0E0000}"/>
    <cellStyle name="40% - Énfasis4 13" xfId="4725" xr:uid="{00000000-0005-0000-0000-00001B0E0000}"/>
    <cellStyle name="40% - Énfasis4 13 2" xfId="5103" xr:uid="{00000000-0005-0000-0000-00001C0E0000}"/>
    <cellStyle name="40% - Énfasis4 14" xfId="4769" xr:uid="{00000000-0005-0000-0000-00001D0E0000}"/>
    <cellStyle name="40% - Énfasis4 15" xfId="726" xr:uid="{00000000-0005-0000-0000-00001E0E0000}"/>
    <cellStyle name="40% - Énfasis4 2" xfId="237" xr:uid="{00000000-0005-0000-0000-0000E1000000}"/>
    <cellStyle name="40% - Énfasis4 2 2" xfId="5458" xr:uid="{00000000-0005-0000-0000-0000200E0000}"/>
    <cellStyle name="40% - Énfasis4 2 2 2" xfId="5935" xr:uid="{00000000-0005-0000-0000-0000210E0000}"/>
    <cellStyle name="40% - Énfasis4 2 3" xfId="5459" xr:uid="{00000000-0005-0000-0000-0000220E0000}"/>
    <cellStyle name="40% - Énfasis4 2 4" xfId="5302" xr:uid="{00000000-0005-0000-0000-0000230E0000}"/>
    <cellStyle name="40% - Énfasis4 3" xfId="238" xr:uid="{00000000-0005-0000-0000-0000E2000000}"/>
    <cellStyle name="40% - Énfasis4 3 2" xfId="239" xr:uid="{00000000-0005-0000-0000-0000E3000000}"/>
    <cellStyle name="40% - Énfasis4 3 2 2" xfId="5460" xr:uid="{00000000-0005-0000-0000-0000250E0000}"/>
    <cellStyle name="40% - Énfasis4 3 3" xfId="240" xr:uid="{00000000-0005-0000-0000-0000E4000000}"/>
    <cellStyle name="40% - Énfasis4 3 3 2" xfId="5461" xr:uid="{00000000-0005-0000-0000-0000260E0000}"/>
    <cellStyle name="40% - Énfasis4 4" xfId="241" xr:uid="{00000000-0005-0000-0000-0000E5000000}"/>
    <cellStyle name="40% - Énfasis4 4 2" xfId="242" xr:uid="{00000000-0005-0000-0000-0000E6000000}"/>
    <cellStyle name="40% - Énfasis4 4 2 2" xfId="5462" xr:uid="{00000000-0005-0000-0000-0000280E0000}"/>
    <cellStyle name="40% - Énfasis4 4 3" xfId="5463" xr:uid="{00000000-0005-0000-0000-0000290E0000}"/>
    <cellStyle name="40% - Énfasis4 4 4" xfId="5866" xr:uid="{00000000-0005-0000-0000-00002A0E0000}"/>
    <cellStyle name="40% - Énfasis4 4 5" xfId="4071" xr:uid="{00000000-0005-0000-0000-0000270E0000}"/>
    <cellStyle name="40% - Énfasis4 5" xfId="243" xr:uid="{00000000-0005-0000-0000-0000E7000000}"/>
    <cellStyle name="40% - Énfasis4 5 2" xfId="4072" xr:uid="{00000000-0005-0000-0000-00002B0E0000}"/>
    <cellStyle name="40% - Énfasis4 6" xfId="4073" xr:uid="{00000000-0005-0000-0000-00002C0E0000}"/>
    <cellStyle name="40% - Énfasis4 7" xfId="4074" xr:uid="{00000000-0005-0000-0000-00002D0E0000}"/>
    <cellStyle name="40% - Énfasis4 8" xfId="4075" xr:uid="{00000000-0005-0000-0000-00002E0E0000}"/>
    <cellStyle name="40% - Énfasis4 9" xfId="4076" xr:uid="{00000000-0005-0000-0000-00002F0E0000}"/>
    <cellStyle name="40% - Énfasis5 10" xfId="4077" xr:uid="{00000000-0005-0000-0000-0000300E0000}"/>
    <cellStyle name="40% - Énfasis5 11" xfId="4078" xr:uid="{00000000-0005-0000-0000-0000310E0000}"/>
    <cellStyle name="40% - Énfasis5 12" xfId="4079" xr:uid="{00000000-0005-0000-0000-0000320E0000}"/>
    <cellStyle name="40% - Énfasis5 13" xfId="4721" xr:uid="{00000000-0005-0000-0000-0000330E0000}"/>
    <cellStyle name="40% - Énfasis5 13 2" xfId="5101" xr:uid="{00000000-0005-0000-0000-0000340E0000}"/>
    <cellStyle name="40% - Énfasis5 14" xfId="4770" xr:uid="{00000000-0005-0000-0000-0000350E0000}"/>
    <cellStyle name="40% - Énfasis5 15" xfId="727" xr:uid="{00000000-0005-0000-0000-0000360E0000}"/>
    <cellStyle name="40% - Énfasis5 2" xfId="244" xr:uid="{00000000-0005-0000-0000-0000E8000000}"/>
    <cellStyle name="40% - Énfasis5 2 2" xfId="5464" xr:uid="{00000000-0005-0000-0000-0000380E0000}"/>
    <cellStyle name="40% - Énfasis5 2 2 2" xfId="5936" xr:uid="{00000000-0005-0000-0000-0000390E0000}"/>
    <cellStyle name="40% - Énfasis5 2 3" xfId="5465" xr:uid="{00000000-0005-0000-0000-00003A0E0000}"/>
    <cellStyle name="40% - Énfasis5 3" xfId="245" xr:uid="{00000000-0005-0000-0000-0000E9000000}"/>
    <cellStyle name="40% - Énfasis5 3 2" xfId="246" xr:uid="{00000000-0005-0000-0000-0000EA000000}"/>
    <cellStyle name="40% - Énfasis5 3 2 2" xfId="5466" xr:uid="{00000000-0005-0000-0000-00003C0E0000}"/>
    <cellStyle name="40% - Énfasis5 3 3" xfId="247" xr:uid="{00000000-0005-0000-0000-0000EB000000}"/>
    <cellStyle name="40% - Énfasis5 3 3 2" xfId="5467" xr:uid="{00000000-0005-0000-0000-00003D0E0000}"/>
    <cellStyle name="40% - Énfasis5 4" xfId="248" xr:uid="{00000000-0005-0000-0000-0000EC000000}"/>
    <cellStyle name="40% - Énfasis5 4 2" xfId="249" xr:uid="{00000000-0005-0000-0000-0000ED000000}"/>
    <cellStyle name="40% - Énfasis5 4 2 2" xfId="5468" xr:uid="{00000000-0005-0000-0000-00003F0E0000}"/>
    <cellStyle name="40% - Énfasis5 4 3" xfId="5469" xr:uid="{00000000-0005-0000-0000-0000400E0000}"/>
    <cellStyle name="40% - Énfasis5 4 4" xfId="5867" xr:uid="{00000000-0005-0000-0000-0000410E0000}"/>
    <cellStyle name="40% - Énfasis5 4 5" xfId="4080" xr:uid="{00000000-0005-0000-0000-00003E0E0000}"/>
    <cellStyle name="40% - Énfasis5 5" xfId="250" xr:uid="{00000000-0005-0000-0000-0000EE000000}"/>
    <cellStyle name="40% - Énfasis5 5 2" xfId="4081" xr:uid="{00000000-0005-0000-0000-0000420E0000}"/>
    <cellStyle name="40% - Énfasis5 6" xfId="4082" xr:uid="{00000000-0005-0000-0000-0000430E0000}"/>
    <cellStyle name="40% - Énfasis5 7" xfId="4083" xr:uid="{00000000-0005-0000-0000-0000440E0000}"/>
    <cellStyle name="40% - Énfasis5 8" xfId="4084" xr:uid="{00000000-0005-0000-0000-0000450E0000}"/>
    <cellStyle name="40% - Énfasis5 9" xfId="4085" xr:uid="{00000000-0005-0000-0000-0000460E0000}"/>
    <cellStyle name="40% - Énfasis6 10" xfId="4086" xr:uid="{00000000-0005-0000-0000-0000470E0000}"/>
    <cellStyle name="40% - Énfasis6 11" xfId="4087" xr:uid="{00000000-0005-0000-0000-0000480E0000}"/>
    <cellStyle name="40% - Énfasis6 12" xfId="4088" xr:uid="{00000000-0005-0000-0000-0000490E0000}"/>
    <cellStyle name="40% - Énfasis6 13" xfId="4717" xr:uid="{00000000-0005-0000-0000-00004A0E0000}"/>
    <cellStyle name="40% - Énfasis6 13 2" xfId="5099" xr:uid="{00000000-0005-0000-0000-00004B0E0000}"/>
    <cellStyle name="40% - Énfasis6 14" xfId="4771" xr:uid="{00000000-0005-0000-0000-00004C0E0000}"/>
    <cellStyle name="40% - Énfasis6 15" xfId="728" xr:uid="{00000000-0005-0000-0000-00004D0E0000}"/>
    <cellStyle name="40% - Énfasis6 2" xfId="251" xr:uid="{00000000-0005-0000-0000-0000EF000000}"/>
    <cellStyle name="40% - Énfasis6 2 2" xfId="5470" xr:uid="{00000000-0005-0000-0000-00004F0E0000}"/>
    <cellStyle name="40% - Énfasis6 2 2 2" xfId="5937" xr:uid="{00000000-0005-0000-0000-0000500E0000}"/>
    <cellStyle name="40% - Énfasis6 2 3" xfId="5471" xr:uid="{00000000-0005-0000-0000-0000510E0000}"/>
    <cellStyle name="40% - Énfasis6 3" xfId="252" xr:uid="{00000000-0005-0000-0000-0000F0000000}"/>
    <cellStyle name="40% - Énfasis6 3 2" xfId="253" xr:uid="{00000000-0005-0000-0000-0000F1000000}"/>
    <cellStyle name="40% - Énfasis6 3 2 2" xfId="5472" xr:uid="{00000000-0005-0000-0000-0000530E0000}"/>
    <cellStyle name="40% - Énfasis6 3 3" xfId="254" xr:uid="{00000000-0005-0000-0000-0000F2000000}"/>
    <cellStyle name="40% - Énfasis6 3 3 2" xfId="5473" xr:uid="{00000000-0005-0000-0000-0000540E0000}"/>
    <cellStyle name="40% - Énfasis6 4" xfId="255" xr:uid="{00000000-0005-0000-0000-0000F3000000}"/>
    <cellStyle name="40% - Énfasis6 4 2" xfId="256" xr:uid="{00000000-0005-0000-0000-0000F4000000}"/>
    <cellStyle name="40% - Énfasis6 4 2 2" xfId="5474" xr:uid="{00000000-0005-0000-0000-0000560E0000}"/>
    <cellStyle name="40% - Énfasis6 4 3" xfId="5475" xr:uid="{00000000-0005-0000-0000-0000570E0000}"/>
    <cellStyle name="40% - Énfasis6 4 4" xfId="5868" xr:uid="{00000000-0005-0000-0000-0000580E0000}"/>
    <cellStyle name="40% - Énfasis6 4 5" xfId="4089" xr:uid="{00000000-0005-0000-0000-0000550E0000}"/>
    <cellStyle name="40% - Énfasis6 5" xfId="257" xr:uid="{00000000-0005-0000-0000-0000F5000000}"/>
    <cellStyle name="40% - Énfasis6 5 2" xfId="4090" xr:uid="{00000000-0005-0000-0000-0000590E0000}"/>
    <cellStyle name="40% - Énfasis6 6" xfId="4091" xr:uid="{00000000-0005-0000-0000-00005A0E0000}"/>
    <cellStyle name="40% - Énfasis6 7" xfId="4092" xr:uid="{00000000-0005-0000-0000-00005B0E0000}"/>
    <cellStyle name="40% - Énfasis6 8" xfId="4093" xr:uid="{00000000-0005-0000-0000-00005C0E0000}"/>
    <cellStyle name="40% - Énfasis6 9" xfId="4094" xr:uid="{00000000-0005-0000-0000-00005D0E0000}"/>
    <cellStyle name="60% - Accent1" xfId="258" xr:uid="{00000000-0005-0000-0000-0000F6000000}"/>
    <cellStyle name="60% - Accent1 2" xfId="259" xr:uid="{00000000-0005-0000-0000-0000F7000000}"/>
    <cellStyle name="60% - Accent1 3" xfId="4095" xr:uid="{00000000-0005-0000-0000-0000600E0000}"/>
    <cellStyle name="60% - Accent1 4" xfId="4096" xr:uid="{00000000-0005-0000-0000-0000610E0000}"/>
    <cellStyle name="60% - Accent1 5" xfId="4097" xr:uid="{00000000-0005-0000-0000-0000620E0000}"/>
    <cellStyle name="60% - Accent1 6" xfId="4098" xr:uid="{00000000-0005-0000-0000-0000630E0000}"/>
    <cellStyle name="60% - Accent2" xfId="260" xr:uid="{00000000-0005-0000-0000-0000F8000000}"/>
    <cellStyle name="60% - Accent2 2" xfId="261" xr:uid="{00000000-0005-0000-0000-0000F9000000}"/>
    <cellStyle name="60% - Accent2 3" xfId="4099" xr:uid="{00000000-0005-0000-0000-0000660E0000}"/>
    <cellStyle name="60% - Accent2 4" xfId="4100" xr:uid="{00000000-0005-0000-0000-0000670E0000}"/>
    <cellStyle name="60% - Accent2 5" xfId="4101" xr:uid="{00000000-0005-0000-0000-0000680E0000}"/>
    <cellStyle name="60% - Accent2 6" xfId="4102" xr:uid="{00000000-0005-0000-0000-0000690E0000}"/>
    <cellStyle name="60% - Accent3" xfId="262" xr:uid="{00000000-0005-0000-0000-0000FA000000}"/>
    <cellStyle name="60% - Accent3 2" xfId="263" xr:uid="{00000000-0005-0000-0000-0000FB000000}"/>
    <cellStyle name="60% - Accent3 2 2" xfId="4887" xr:uid="{00000000-0005-0000-0000-00006C0E0000}"/>
    <cellStyle name="60% - Accent3 3" xfId="4103" xr:uid="{00000000-0005-0000-0000-00006D0E0000}"/>
    <cellStyle name="60% - Accent3 3 2" xfId="4888" xr:uid="{00000000-0005-0000-0000-00006E0E0000}"/>
    <cellStyle name="60% - Accent3 4" xfId="4104" xr:uid="{00000000-0005-0000-0000-00006F0E0000}"/>
    <cellStyle name="60% - Accent3 4 2" xfId="4889" xr:uid="{00000000-0005-0000-0000-0000700E0000}"/>
    <cellStyle name="60% - Accent3 5" xfId="4105" xr:uid="{00000000-0005-0000-0000-0000710E0000}"/>
    <cellStyle name="60% - Accent3 5 2" xfId="4890" xr:uid="{00000000-0005-0000-0000-0000720E0000}"/>
    <cellStyle name="60% - Accent3 6" xfId="4106" xr:uid="{00000000-0005-0000-0000-0000730E0000}"/>
    <cellStyle name="60% - Accent3 6 2" xfId="4891" xr:uid="{00000000-0005-0000-0000-0000740E0000}"/>
    <cellStyle name="60% - Accent4" xfId="264" xr:uid="{00000000-0005-0000-0000-0000FC000000}"/>
    <cellStyle name="60% - Accent4 2" xfId="265" xr:uid="{00000000-0005-0000-0000-0000FD000000}"/>
    <cellStyle name="60% - Accent4 2 2" xfId="4892" xr:uid="{00000000-0005-0000-0000-0000770E0000}"/>
    <cellStyle name="60% - Accent4 3" xfId="4107" xr:uid="{00000000-0005-0000-0000-0000780E0000}"/>
    <cellStyle name="60% - Accent4 3 2" xfId="4893" xr:uid="{00000000-0005-0000-0000-0000790E0000}"/>
    <cellStyle name="60% - Accent4 4" xfId="4108" xr:uid="{00000000-0005-0000-0000-00007A0E0000}"/>
    <cellStyle name="60% - Accent4 4 2" xfId="4894" xr:uid="{00000000-0005-0000-0000-00007B0E0000}"/>
    <cellStyle name="60% - Accent4 5" xfId="4109" xr:uid="{00000000-0005-0000-0000-00007C0E0000}"/>
    <cellStyle name="60% - Accent4 5 2" xfId="4895" xr:uid="{00000000-0005-0000-0000-00007D0E0000}"/>
    <cellStyle name="60% - Accent4 6" xfId="4110" xr:uid="{00000000-0005-0000-0000-00007E0E0000}"/>
    <cellStyle name="60% - Accent4 6 2" xfId="4896" xr:uid="{00000000-0005-0000-0000-00007F0E0000}"/>
    <cellStyle name="60% - Accent5" xfId="266" xr:uid="{00000000-0005-0000-0000-0000FE000000}"/>
    <cellStyle name="60% - Accent5 2" xfId="267" xr:uid="{00000000-0005-0000-0000-0000FF000000}"/>
    <cellStyle name="60% - Accent5 3" xfId="4111" xr:uid="{00000000-0005-0000-0000-0000820E0000}"/>
    <cellStyle name="60% - Accent5 4" xfId="4112" xr:uid="{00000000-0005-0000-0000-0000830E0000}"/>
    <cellStyle name="60% - Accent5 5" xfId="4113" xr:uid="{00000000-0005-0000-0000-0000840E0000}"/>
    <cellStyle name="60% - Accent5 6" xfId="4114" xr:uid="{00000000-0005-0000-0000-0000850E0000}"/>
    <cellStyle name="60% - Accent6" xfId="268" xr:uid="{00000000-0005-0000-0000-000000010000}"/>
    <cellStyle name="60% - Accent6 2" xfId="269" xr:uid="{00000000-0005-0000-0000-000001010000}"/>
    <cellStyle name="60% - Accent6 2 2" xfId="4897" xr:uid="{00000000-0005-0000-0000-0000880E0000}"/>
    <cellStyle name="60% - Accent6 3" xfId="4115" xr:uid="{00000000-0005-0000-0000-0000890E0000}"/>
    <cellStyle name="60% - Accent6 3 2" xfId="4898" xr:uid="{00000000-0005-0000-0000-00008A0E0000}"/>
    <cellStyle name="60% - Accent6 4" xfId="4116" xr:uid="{00000000-0005-0000-0000-00008B0E0000}"/>
    <cellStyle name="60% - Accent6 4 2" xfId="4899" xr:uid="{00000000-0005-0000-0000-00008C0E0000}"/>
    <cellStyle name="60% - Accent6 5" xfId="4117" xr:uid="{00000000-0005-0000-0000-00008D0E0000}"/>
    <cellStyle name="60% - Accent6 5 2" xfId="4900" xr:uid="{00000000-0005-0000-0000-00008E0E0000}"/>
    <cellStyle name="60% - Accent6 6" xfId="4118" xr:uid="{00000000-0005-0000-0000-00008F0E0000}"/>
    <cellStyle name="60% - Accent6 6 2" xfId="4901" xr:uid="{00000000-0005-0000-0000-0000900E0000}"/>
    <cellStyle name="60% - Ênfase1" xfId="5275" xr:uid="{00000000-0005-0000-0000-0000910E0000}"/>
    <cellStyle name="60% - Ênfase2" xfId="5276" xr:uid="{00000000-0005-0000-0000-0000920E0000}"/>
    <cellStyle name="60% - Ênfase3" xfId="5277" xr:uid="{00000000-0005-0000-0000-0000930E0000}"/>
    <cellStyle name="60% - Ênfase4" xfId="5278" xr:uid="{00000000-0005-0000-0000-0000940E0000}"/>
    <cellStyle name="60% - Ênfase5" xfId="5279" xr:uid="{00000000-0005-0000-0000-0000950E0000}"/>
    <cellStyle name="60% - Ênfase6" xfId="5280" xr:uid="{00000000-0005-0000-0000-0000960E0000}"/>
    <cellStyle name="60% - Énfasis1 10" xfId="4119" xr:uid="{00000000-0005-0000-0000-0000970E0000}"/>
    <cellStyle name="60% - Énfasis1 11" xfId="4120" xr:uid="{00000000-0005-0000-0000-0000980E0000}"/>
    <cellStyle name="60% - Énfasis1 12" xfId="4121" xr:uid="{00000000-0005-0000-0000-0000990E0000}"/>
    <cellStyle name="60% - Énfasis1 13" xfId="4736" xr:uid="{00000000-0005-0000-0000-00009A0E0000}"/>
    <cellStyle name="60% - Énfasis1 14" xfId="4772" xr:uid="{00000000-0005-0000-0000-00009B0E0000}"/>
    <cellStyle name="60% - Énfasis1 15" xfId="729" xr:uid="{00000000-0005-0000-0000-00009C0E0000}"/>
    <cellStyle name="60% - Énfasis1 2" xfId="270" xr:uid="{00000000-0005-0000-0000-000002010000}"/>
    <cellStyle name="60% - Énfasis1 2 2" xfId="5476" xr:uid="{00000000-0005-0000-0000-00009E0E0000}"/>
    <cellStyle name="60% - Énfasis1 2 3" xfId="5477" xr:uid="{00000000-0005-0000-0000-00009F0E0000}"/>
    <cellStyle name="60% - Énfasis1 3" xfId="271" xr:uid="{00000000-0005-0000-0000-000003010000}"/>
    <cellStyle name="60% - Énfasis1 3 2" xfId="272" xr:uid="{00000000-0005-0000-0000-000004010000}"/>
    <cellStyle name="60% - Énfasis1 3 2 2" xfId="5478" xr:uid="{00000000-0005-0000-0000-0000A10E0000}"/>
    <cellStyle name="60% - Énfasis1 3 3" xfId="5479" xr:uid="{00000000-0005-0000-0000-0000A20E0000}"/>
    <cellStyle name="60% - Énfasis1 4" xfId="273" xr:uid="{00000000-0005-0000-0000-000005010000}"/>
    <cellStyle name="60% - Énfasis1 4 2" xfId="5480" xr:uid="{00000000-0005-0000-0000-0000A40E0000}"/>
    <cellStyle name="60% - Énfasis1 4 3" xfId="5481" xr:uid="{00000000-0005-0000-0000-0000A50E0000}"/>
    <cellStyle name="60% - Énfasis1 4 4" xfId="5869" xr:uid="{00000000-0005-0000-0000-0000A60E0000}"/>
    <cellStyle name="60% - Énfasis1 4 5" xfId="4122" xr:uid="{00000000-0005-0000-0000-0000A30E0000}"/>
    <cellStyle name="60% - Énfasis1 5" xfId="4123" xr:uid="{00000000-0005-0000-0000-0000A70E0000}"/>
    <cellStyle name="60% - Énfasis1 6" xfId="4124" xr:uid="{00000000-0005-0000-0000-0000A80E0000}"/>
    <cellStyle name="60% - Énfasis1 7" xfId="4125" xr:uid="{00000000-0005-0000-0000-0000A90E0000}"/>
    <cellStyle name="60% - Énfasis1 8" xfId="4126" xr:uid="{00000000-0005-0000-0000-0000AA0E0000}"/>
    <cellStyle name="60% - Énfasis1 9" xfId="4127" xr:uid="{00000000-0005-0000-0000-0000AB0E0000}"/>
    <cellStyle name="60% - Énfasis2 10" xfId="4128" xr:uid="{00000000-0005-0000-0000-0000AC0E0000}"/>
    <cellStyle name="60% - Énfasis2 11" xfId="4129" xr:uid="{00000000-0005-0000-0000-0000AD0E0000}"/>
    <cellStyle name="60% - Énfasis2 12" xfId="4130" xr:uid="{00000000-0005-0000-0000-0000AE0E0000}"/>
    <cellStyle name="60% - Énfasis2 13" xfId="4732" xr:uid="{00000000-0005-0000-0000-0000AF0E0000}"/>
    <cellStyle name="60% - Énfasis2 14" xfId="4773" xr:uid="{00000000-0005-0000-0000-0000B00E0000}"/>
    <cellStyle name="60% - Énfasis2 15" xfId="730" xr:uid="{00000000-0005-0000-0000-0000B10E0000}"/>
    <cellStyle name="60% - Énfasis2 2" xfId="274" xr:uid="{00000000-0005-0000-0000-000006010000}"/>
    <cellStyle name="60% - Énfasis2 2 2" xfId="5482" xr:uid="{00000000-0005-0000-0000-0000B30E0000}"/>
    <cellStyle name="60% - Énfasis2 2 3" xfId="5483" xr:uid="{00000000-0005-0000-0000-0000B40E0000}"/>
    <cellStyle name="60% - Énfasis2 3" xfId="275" xr:uid="{00000000-0005-0000-0000-000007010000}"/>
    <cellStyle name="60% - Énfasis2 3 2" xfId="276" xr:uid="{00000000-0005-0000-0000-000008010000}"/>
    <cellStyle name="60% - Énfasis2 3 2 2" xfId="5484" xr:uid="{00000000-0005-0000-0000-0000B60E0000}"/>
    <cellStyle name="60% - Énfasis2 3 3" xfId="5485" xr:uid="{00000000-0005-0000-0000-0000B70E0000}"/>
    <cellStyle name="60% - Énfasis2 4" xfId="277" xr:uid="{00000000-0005-0000-0000-000009010000}"/>
    <cellStyle name="60% - Énfasis2 4 2" xfId="5486" xr:uid="{00000000-0005-0000-0000-0000B90E0000}"/>
    <cellStyle name="60% - Énfasis2 4 3" xfId="5487" xr:uid="{00000000-0005-0000-0000-0000BA0E0000}"/>
    <cellStyle name="60% - Énfasis2 4 4" xfId="5870" xr:uid="{00000000-0005-0000-0000-0000BB0E0000}"/>
    <cellStyle name="60% - Énfasis2 4 5" xfId="4131" xr:uid="{00000000-0005-0000-0000-0000B80E0000}"/>
    <cellStyle name="60% - Énfasis2 5" xfId="4132" xr:uid="{00000000-0005-0000-0000-0000BC0E0000}"/>
    <cellStyle name="60% - Énfasis2 6" xfId="4133" xr:uid="{00000000-0005-0000-0000-0000BD0E0000}"/>
    <cellStyle name="60% - Énfasis2 7" xfId="4134" xr:uid="{00000000-0005-0000-0000-0000BE0E0000}"/>
    <cellStyle name="60% - Énfasis2 8" xfId="4135" xr:uid="{00000000-0005-0000-0000-0000BF0E0000}"/>
    <cellStyle name="60% - Énfasis2 9" xfId="4136" xr:uid="{00000000-0005-0000-0000-0000C00E0000}"/>
    <cellStyle name="60% - Énfasis3 10" xfId="4137" xr:uid="{00000000-0005-0000-0000-0000C10E0000}"/>
    <cellStyle name="60% - Énfasis3 11" xfId="4138" xr:uid="{00000000-0005-0000-0000-0000C20E0000}"/>
    <cellStyle name="60% - Énfasis3 12" xfId="4139" xr:uid="{00000000-0005-0000-0000-0000C30E0000}"/>
    <cellStyle name="60% - Énfasis3 13" xfId="4728" xr:uid="{00000000-0005-0000-0000-0000C40E0000}"/>
    <cellStyle name="60% - Énfasis3 14" xfId="4774" xr:uid="{00000000-0005-0000-0000-0000C50E0000}"/>
    <cellStyle name="60% - Énfasis3 15" xfId="731" xr:uid="{00000000-0005-0000-0000-0000C60E0000}"/>
    <cellStyle name="60% - Énfasis3 2" xfId="278" xr:uid="{00000000-0005-0000-0000-00000A010000}"/>
    <cellStyle name="60% - Énfasis3 2 2" xfId="5488" xr:uid="{00000000-0005-0000-0000-0000C80E0000}"/>
    <cellStyle name="60% - Énfasis3 2 3" xfId="5489" xr:uid="{00000000-0005-0000-0000-0000C90E0000}"/>
    <cellStyle name="60% - Énfasis3 3" xfId="279" xr:uid="{00000000-0005-0000-0000-00000B010000}"/>
    <cellStyle name="60% - Énfasis3 3 2" xfId="280" xr:uid="{00000000-0005-0000-0000-00000C010000}"/>
    <cellStyle name="60% - Énfasis3 3 2 2" xfId="5490" xr:uid="{00000000-0005-0000-0000-0000CB0E0000}"/>
    <cellStyle name="60% - Énfasis3 3 3" xfId="5491" xr:uid="{00000000-0005-0000-0000-0000CC0E0000}"/>
    <cellStyle name="60% - Énfasis3 4" xfId="281" xr:uid="{00000000-0005-0000-0000-00000D010000}"/>
    <cellStyle name="60% - Énfasis3 4 2" xfId="5492" xr:uid="{00000000-0005-0000-0000-0000CE0E0000}"/>
    <cellStyle name="60% - Énfasis3 4 3" xfId="5493" xr:uid="{00000000-0005-0000-0000-0000CF0E0000}"/>
    <cellStyle name="60% - Énfasis3 4 4" xfId="5871" xr:uid="{00000000-0005-0000-0000-0000D00E0000}"/>
    <cellStyle name="60% - Énfasis3 4 5" xfId="4140" xr:uid="{00000000-0005-0000-0000-0000CD0E0000}"/>
    <cellStyle name="60% - Énfasis3 5" xfId="4141" xr:uid="{00000000-0005-0000-0000-0000D10E0000}"/>
    <cellStyle name="60% - Énfasis3 6" xfId="4142" xr:uid="{00000000-0005-0000-0000-0000D20E0000}"/>
    <cellStyle name="60% - Énfasis3 7" xfId="4143" xr:uid="{00000000-0005-0000-0000-0000D30E0000}"/>
    <cellStyle name="60% - Énfasis3 8" xfId="4144" xr:uid="{00000000-0005-0000-0000-0000D40E0000}"/>
    <cellStyle name="60% - Énfasis3 9" xfId="4145" xr:uid="{00000000-0005-0000-0000-0000D50E0000}"/>
    <cellStyle name="60% - Énfasis4 10" xfId="4146" xr:uid="{00000000-0005-0000-0000-0000D60E0000}"/>
    <cellStyle name="60% - Énfasis4 11" xfId="4147" xr:uid="{00000000-0005-0000-0000-0000D70E0000}"/>
    <cellStyle name="60% - Énfasis4 12" xfId="4148" xr:uid="{00000000-0005-0000-0000-0000D80E0000}"/>
    <cellStyle name="60% - Énfasis4 13" xfId="4724" xr:uid="{00000000-0005-0000-0000-0000D90E0000}"/>
    <cellStyle name="60% - Énfasis4 14" xfId="4775" xr:uid="{00000000-0005-0000-0000-0000DA0E0000}"/>
    <cellStyle name="60% - Énfasis4 15" xfId="732" xr:uid="{00000000-0005-0000-0000-0000DB0E0000}"/>
    <cellStyle name="60% - Énfasis4 2" xfId="282" xr:uid="{00000000-0005-0000-0000-00000E010000}"/>
    <cellStyle name="60% - Énfasis4 2 2" xfId="5494" xr:uid="{00000000-0005-0000-0000-0000DD0E0000}"/>
    <cellStyle name="60% - Énfasis4 2 3" xfId="5495" xr:uid="{00000000-0005-0000-0000-0000DE0E0000}"/>
    <cellStyle name="60% - Énfasis4 3" xfId="283" xr:uid="{00000000-0005-0000-0000-00000F010000}"/>
    <cellStyle name="60% - Énfasis4 3 2" xfId="284" xr:uid="{00000000-0005-0000-0000-000010010000}"/>
    <cellStyle name="60% - Énfasis4 3 2 2" xfId="5496" xr:uid="{00000000-0005-0000-0000-0000E00E0000}"/>
    <cellStyle name="60% - Énfasis4 3 3" xfId="5497" xr:uid="{00000000-0005-0000-0000-0000E10E0000}"/>
    <cellStyle name="60% - Énfasis4 4" xfId="285" xr:uid="{00000000-0005-0000-0000-000011010000}"/>
    <cellStyle name="60% - Énfasis4 4 2" xfId="5498" xr:uid="{00000000-0005-0000-0000-0000E30E0000}"/>
    <cellStyle name="60% - Énfasis4 4 3" xfId="5499" xr:uid="{00000000-0005-0000-0000-0000E40E0000}"/>
    <cellStyle name="60% - Énfasis4 4 4" xfId="5872" xr:uid="{00000000-0005-0000-0000-0000E50E0000}"/>
    <cellStyle name="60% - Énfasis4 4 5" xfId="4149" xr:uid="{00000000-0005-0000-0000-0000E20E0000}"/>
    <cellStyle name="60% - Énfasis4 5" xfId="4150" xr:uid="{00000000-0005-0000-0000-0000E60E0000}"/>
    <cellStyle name="60% - Énfasis4 6" xfId="4151" xr:uid="{00000000-0005-0000-0000-0000E70E0000}"/>
    <cellStyle name="60% - Énfasis4 7" xfId="4152" xr:uid="{00000000-0005-0000-0000-0000E80E0000}"/>
    <cellStyle name="60% - Énfasis4 8" xfId="4153" xr:uid="{00000000-0005-0000-0000-0000E90E0000}"/>
    <cellStyle name="60% - Énfasis4 9" xfId="4154" xr:uid="{00000000-0005-0000-0000-0000EA0E0000}"/>
    <cellStyle name="60% - Énfasis5 10" xfId="4155" xr:uid="{00000000-0005-0000-0000-0000EB0E0000}"/>
    <cellStyle name="60% - Énfasis5 11" xfId="4156" xr:uid="{00000000-0005-0000-0000-0000EC0E0000}"/>
    <cellStyle name="60% - Énfasis5 12" xfId="4157" xr:uid="{00000000-0005-0000-0000-0000ED0E0000}"/>
    <cellStyle name="60% - Énfasis5 13" xfId="4720" xr:uid="{00000000-0005-0000-0000-0000EE0E0000}"/>
    <cellStyle name="60% - Énfasis5 14" xfId="4776" xr:uid="{00000000-0005-0000-0000-0000EF0E0000}"/>
    <cellStyle name="60% - Énfasis5 15" xfId="733" xr:uid="{00000000-0005-0000-0000-0000F00E0000}"/>
    <cellStyle name="60% - Énfasis5 2" xfId="286" xr:uid="{00000000-0005-0000-0000-000012010000}"/>
    <cellStyle name="60% - Énfasis5 2 2" xfId="5500" xr:uid="{00000000-0005-0000-0000-0000F20E0000}"/>
    <cellStyle name="60% - Énfasis5 2 3" xfId="5501" xr:uid="{00000000-0005-0000-0000-0000F30E0000}"/>
    <cellStyle name="60% - Énfasis5 3" xfId="287" xr:uid="{00000000-0005-0000-0000-000013010000}"/>
    <cellStyle name="60% - Énfasis5 3 2" xfId="288" xr:uid="{00000000-0005-0000-0000-000014010000}"/>
    <cellStyle name="60% - Énfasis5 3 2 2" xfId="5502" xr:uid="{00000000-0005-0000-0000-0000F50E0000}"/>
    <cellStyle name="60% - Énfasis5 3 3" xfId="5503" xr:uid="{00000000-0005-0000-0000-0000F60E0000}"/>
    <cellStyle name="60% - Énfasis5 4" xfId="289" xr:uid="{00000000-0005-0000-0000-000015010000}"/>
    <cellStyle name="60% - Énfasis5 4 2" xfId="5504" xr:uid="{00000000-0005-0000-0000-0000F80E0000}"/>
    <cellStyle name="60% - Énfasis5 4 3" xfId="5505" xr:uid="{00000000-0005-0000-0000-0000F90E0000}"/>
    <cellStyle name="60% - Énfasis5 4 4" xfId="5873" xr:uid="{00000000-0005-0000-0000-0000FA0E0000}"/>
    <cellStyle name="60% - Énfasis5 4 5" xfId="4158" xr:uid="{00000000-0005-0000-0000-0000F70E0000}"/>
    <cellStyle name="60% - Énfasis5 5" xfId="4159" xr:uid="{00000000-0005-0000-0000-0000FB0E0000}"/>
    <cellStyle name="60% - Énfasis5 6" xfId="4160" xr:uid="{00000000-0005-0000-0000-0000FC0E0000}"/>
    <cellStyle name="60% - Énfasis5 7" xfId="4161" xr:uid="{00000000-0005-0000-0000-0000FD0E0000}"/>
    <cellStyle name="60% - Énfasis5 8" xfId="4162" xr:uid="{00000000-0005-0000-0000-0000FE0E0000}"/>
    <cellStyle name="60% - Énfasis5 9" xfId="4163" xr:uid="{00000000-0005-0000-0000-0000FF0E0000}"/>
    <cellStyle name="60% - Énfasis6 10" xfId="4164" xr:uid="{00000000-0005-0000-0000-0000000F0000}"/>
    <cellStyle name="60% - Énfasis6 11" xfId="4165" xr:uid="{00000000-0005-0000-0000-0000010F0000}"/>
    <cellStyle name="60% - Énfasis6 12" xfId="4166" xr:uid="{00000000-0005-0000-0000-0000020F0000}"/>
    <cellStyle name="60% - Énfasis6 13" xfId="4716" xr:uid="{00000000-0005-0000-0000-0000030F0000}"/>
    <cellStyle name="60% - Énfasis6 14" xfId="4777" xr:uid="{00000000-0005-0000-0000-0000040F0000}"/>
    <cellStyle name="60% - Énfasis6 15" xfId="734" xr:uid="{00000000-0005-0000-0000-0000050F0000}"/>
    <cellStyle name="60% - Énfasis6 2" xfId="290" xr:uid="{00000000-0005-0000-0000-000016010000}"/>
    <cellStyle name="60% - Énfasis6 2 2" xfId="5506" xr:uid="{00000000-0005-0000-0000-0000070F0000}"/>
    <cellStyle name="60% - Énfasis6 2 3" xfId="5507" xr:uid="{00000000-0005-0000-0000-0000080F0000}"/>
    <cellStyle name="60% - Énfasis6 3" xfId="291" xr:uid="{00000000-0005-0000-0000-000017010000}"/>
    <cellStyle name="60% - Énfasis6 3 2" xfId="292" xr:uid="{00000000-0005-0000-0000-000018010000}"/>
    <cellStyle name="60% - Énfasis6 3 2 2" xfId="5508" xr:uid="{00000000-0005-0000-0000-00000A0F0000}"/>
    <cellStyle name="60% - Énfasis6 3 3" xfId="5509" xr:uid="{00000000-0005-0000-0000-00000B0F0000}"/>
    <cellStyle name="60% - Énfasis6 4" xfId="293" xr:uid="{00000000-0005-0000-0000-000019010000}"/>
    <cellStyle name="60% - Énfasis6 4 2" xfId="5510" xr:uid="{00000000-0005-0000-0000-00000D0F0000}"/>
    <cellStyle name="60% - Énfasis6 4 3" xfId="5511" xr:uid="{00000000-0005-0000-0000-00000E0F0000}"/>
    <cellStyle name="60% - Énfasis6 4 4" xfId="5874" xr:uid="{00000000-0005-0000-0000-00000F0F0000}"/>
    <cellStyle name="60% - Énfasis6 4 5" xfId="4167" xr:uid="{00000000-0005-0000-0000-00000C0F0000}"/>
    <cellStyle name="60% - Énfasis6 5" xfId="4168" xr:uid="{00000000-0005-0000-0000-0000100F0000}"/>
    <cellStyle name="60% - Énfasis6 6" xfId="4169" xr:uid="{00000000-0005-0000-0000-0000110F0000}"/>
    <cellStyle name="60% - Énfasis6 7" xfId="4170" xr:uid="{00000000-0005-0000-0000-0000120F0000}"/>
    <cellStyle name="60% - Énfasis6 8" xfId="4171" xr:uid="{00000000-0005-0000-0000-0000130F0000}"/>
    <cellStyle name="60% - Énfasis6 9" xfId="4172" xr:uid="{00000000-0005-0000-0000-0000140F0000}"/>
    <cellStyle name="6_x0019_¾I?À@%¡h¼ï©À@Ã´üµ¥Þ¾@_x0008_Uy_x0012_ÕÁ@·\È?+Á@Íòw#…»ô@_x000a_MS51500050" xfId="294" xr:uid="{00000000-0005-0000-0000-00001A010000}"/>
    <cellStyle name="Accent1" xfId="295" xr:uid="{00000000-0005-0000-0000-00001B010000}"/>
    <cellStyle name="Accent1 2" xfId="296" xr:uid="{00000000-0005-0000-0000-00001C010000}"/>
    <cellStyle name="Accent1 3" xfId="4173" xr:uid="{00000000-0005-0000-0000-0000170F0000}"/>
    <cellStyle name="Accent1 4" xfId="4174" xr:uid="{00000000-0005-0000-0000-0000180F0000}"/>
    <cellStyle name="Accent1 5" xfId="4175" xr:uid="{00000000-0005-0000-0000-0000190F0000}"/>
    <cellStyle name="Accent1 6" xfId="4176" xr:uid="{00000000-0005-0000-0000-00001A0F0000}"/>
    <cellStyle name="Accent2" xfId="297" xr:uid="{00000000-0005-0000-0000-00001D010000}"/>
    <cellStyle name="Accent2 2" xfId="298" xr:uid="{00000000-0005-0000-0000-00001E010000}"/>
    <cellStyle name="Accent2 3" xfId="4177" xr:uid="{00000000-0005-0000-0000-00001D0F0000}"/>
    <cellStyle name="Accent2 4" xfId="4178" xr:uid="{00000000-0005-0000-0000-00001E0F0000}"/>
    <cellStyle name="Accent2 5" xfId="4179" xr:uid="{00000000-0005-0000-0000-00001F0F0000}"/>
    <cellStyle name="Accent2 6" xfId="4180" xr:uid="{00000000-0005-0000-0000-0000200F0000}"/>
    <cellStyle name="Accent3" xfId="299" xr:uid="{00000000-0005-0000-0000-00001F010000}"/>
    <cellStyle name="Accent3 2" xfId="300" xr:uid="{00000000-0005-0000-0000-000020010000}"/>
    <cellStyle name="Accent3 3" xfId="4181" xr:uid="{00000000-0005-0000-0000-0000230F0000}"/>
    <cellStyle name="Accent3 4" xfId="4182" xr:uid="{00000000-0005-0000-0000-0000240F0000}"/>
    <cellStyle name="Accent3 5" xfId="4183" xr:uid="{00000000-0005-0000-0000-0000250F0000}"/>
    <cellStyle name="Accent3 6" xfId="4184" xr:uid="{00000000-0005-0000-0000-0000260F0000}"/>
    <cellStyle name="Accent4" xfId="301" xr:uid="{00000000-0005-0000-0000-000021010000}"/>
    <cellStyle name="Accent4 2" xfId="302" xr:uid="{00000000-0005-0000-0000-000022010000}"/>
    <cellStyle name="Accent4 3" xfId="4185" xr:uid="{00000000-0005-0000-0000-0000290F0000}"/>
    <cellStyle name="Accent4 4" xfId="4186" xr:uid="{00000000-0005-0000-0000-00002A0F0000}"/>
    <cellStyle name="Accent4 5" xfId="4187" xr:uid="{00000000-0005-0000-0000-00002B0F0000}"/>
    <cellStyle name="Accent4 6" xfId="4188" xr:uid="{00000000-0005-0000-0000-00002C0F0000}"/>
    <cellStyle name="Accent5" xfId="303" xr:uid="{00000000-0005-0000-0000-000023010000}"/>
    <cellStyle name="Accent5 2" xfId="304" xr:uid="{00000000-0005-0000-0000-000024010000}"/>
    <cellStyle name="Accent5 3" xfId="4189" xr:uid="{00000000-0005-0000-0000-00002F0F0000}"/>
    <cellStyle name="Accent5 4" xfId="4190" xr:uid="{00000000-0005-0000-0000-0000300F0000}"/>
    <cellStyle name="Accent5 5" xfId="4191" xr:uid="{00000000-0005-0000-0000-0000310F0000}"/>
    <cellStyle name="Accent5 6" xfId="4192" xr:uid="{00000000-0005-0000-0000-0000320F0000}"/>
    <cellStyle name="Accent6" xfId="305" xr:uid="{00000000-0005-0000-0000-000025010000}"/>
    <cellStyle name="Accent6 2" xfId="306" xr:uid="{00000000-0005-0000-0000-000026010000}"/>
    <cellStyle name="Accent6 3" xfId="4193" xr:uid="{00000000-0005-0000-0000-0000350F0000}"/>
    <cellStyle name="Accent6 4" xfId="4194" xr:uid="{00000000-0005-0000-0000-0000360F0000}"/>
    <cellStyle name="Accent6 5" xfId="4195" xr:uid="{00000000-0005-0000-0000-0000370F0000}"/>
    <cellStyle name="Accent6 6" xfId="4196" xr:uid="{00000000-0005-0000-0000-0000380F0000}"/>
    <cellStyle name="ar Preferences]_x000a__x000a_ShowControlRibbon=1_x000a__x000a_ShowIconBar=1_x000a__x000a_BorderWidth=5" xfId="5303" xr:uid="{00000000-0005-0000-0000-0000390F0000}"/>
    <cellStyle name="ar Preferences]_x000d__x000a_ShowControlRibbon=1_x000d__x000a_ShowIconBar=1_x000d__x000a_BorderWidth=5" xfId="5304" xr:uid="{00000000-0005-0000-0000-00003A0F0000}"/>
    <cellStyle name="Bad" xfId="307" xr:uid="{00000000-0005-0000-0000-000027010000}"/>
    <cellStyle name="Bad 2" xfId="308" xr:uid="{00000000-0005-0000-0000-000028010000}"/>
    <cellStyle name="Bad 3" xfId="4197" xr:uid="{00000000-0005-0000-0000-00003D0F0000}"/>
    <cellStyle name="Bad 4" xfId="4198" xr:uid="{00000000-0005-0000-0000-00003E0F0000}"/>
    <cellStyle name="Bad 5" xfId="4199" xr:uid="{00000000-0005-0000-0000-00003F0F0000}"/>
    <cellStyle name="Bad 6" xfId="4200" xr:uid="{00000000-0005-0000-0000-0000400F0000}"/>
    <cellStyle name="Bom" xfId="5281" xr:uid="{00000000-0005-0000-0000-0000410F0000}"/>
    <cellStyle name="Buena 10" xfId="4201" xr:uid="{00000000-0005-0000-0000-0000420F0000}"/>
    <cellStyle name="Buena 11" xfId="4202" xr:uid="{00000000-0005-0000-0000-0000430F0000}"/>
    <cellStyle name="Buena 12" xfId="4203" xr:uid="{00000000-0005-0000-0000-0000440F0000}"/>
    <cellStyle name="Buena 13" xfId="4749" xr:uid="{00000000-0005-0000-0000-0000450F0000}"/>
    <cellStyle name="Buena 14" xfId="4778" xr:uid="{00000000-0005-0000-0000-0000460F0000}"/>
    <cellStyle name="Buena 15" xfId="735" xr:uid="{00000000-0005-0000-0000-0000470F0000}"/>
    <cellStyle name="Buena 2" xfId="309" xr:uid="{00000000-0005-0000-0000-000029010000}"/>
    <cellStyle name="Buena 2 2" xfId="5512" xr:uid="{00000000-0005-0000-0000-0000490F0000}"/>
    <cellStyle name="Buena 2 3" xfId="5513" xr:uid="{00000000-0005-0000-0000-00004A0F0000}"/>
    <cellStyle name="Buena 3" xfId="310" xr:uid="{00000000-0005-0000-0000-00002A010000}"/>
    <cellStyle name="Buena 3 2" xfId="311" xr:uid="{00000000-0005-0000-0000-00002B010000}"/>
    <cellStyle name="Buena 3 2 2" xfId="5514" xr:uid="{00000000-0005-0000-0000-00004C0F0000}"/>
    <cellStyle name="Buena 3 3" xfId="5515" xr:uid="{00000000-0005-0000-0000-00004D0F0000}"/>
    <cellStyle name="Buena 4" xfId="4204" xr:uid="{00000000-0005-0000-0000-00004E0F0000}"/>
    <cellStyle name="Buena 4 2" xfId="5516" xr:uid="{00000000-0005-0000-0000-00004F0F0000}"/>
    <cellStyle name="Buena 4 3" xfId="5517" xr:uid="{00000000-0005-0000-0000-0000500F0000}"/>
    <cellStyle name="Buena 5" xfId="4205" xr:uid="{00000000-0005-0000-0000-0000510F0000}"/>
    <cellStyle name="Buena 6" xfId="4206" xr:uid="{00000000-0005-0000-0000-0000520F0000}"/>
    <cellStyle name="Buena 7" xfId="4207" xr:uid="{00000000-0005-0000-0000-0000530F0000}"/>
    <cellStyle name="Buena 8" xfId="4208" xr:uid="{00000000-0005-0000-0000-0000540F0000}"/>
    <cellStyle name="Buena 9" xfId="4209" xr:uid="{00000000-0005-0000-0000-0000550F0000}"/>
    <cellStyle name="Bueno 2" xfId="5981" xr:uid="{00000000-0005-0000-0000-00006F170000}"/>
    <cellStyle name="Calc Currency (0)" xfId="773" xr:uid="{00000000-0005-0000-0000-0000560F0000}"/>
    <cellStyle name="Calc Currency (0) 2" xfId="5518" xr:uid="{00000000-0005-0000-0000-0000570F0000}"/>
    <cellStyle name="Calc Currency (0) 3" xfId="5235" xr:uid="{00000000-0005-0000-0000-0000580F0000}"/>
    <cellStyle name="Calc Currency (2)" xfId="774" xr:uid="{00000000-0005-0000-0000-0000590F0000}"/>
    <cellStyle name="Calc Percent (0)" xfId="775" xr:uid="{00000000-0005-0000-0000-00005A0F0000}"/>
    <cellStyle name="Calc Percent (1)" xfId="776" xr:uid="{00000000-0005-0000-0000-00005B0F0000}"/>
    <cellStyle name="Calc Percent (2)" xfId="777" xr:uid="{00000000-0005-0000-0000-00005C0F0000}"/>
    <cellStyle name="Calc Units (0)" xfId="778" xr:uid="{00000000-0005-0000-0000-00005D0F0000}"/>
    <cellStyle name="Calc Units (0) 2" xfId="5519" xr:uid="{00000000-0005-0000-0000-00005E0F0000}"/>
    <cellStyle name="Calc Units (0) 3" xfId="5236" xr:uid="{00000000-0005-0000-0000-00005F0F0000}"/>
    <cellStyle name="Calc Units (1)" xfId="779" xr:uid="{00000000-0005-0000-0000-0000600F0000}"/>
    <cellStyle name="Calc Units (2)" xfId="780" xr:uid="{00000000-0005-0000-0000-0000610F0000}"/>
    <cellStyle name="Calculation" xfId="312" xr:uid="{00000000-0005-0000-0000-00002C010000}"/>
    <cellStyle name="Calculation 2" xfId="313" xr:uid="{00000000-0005-0000-0000-00002D010000}"/>
    <cellStyle name="Calculation 3" xfId="4210" xr:uid="{00000000-0005-0000-0000-0000640F0000}"/>
    <cellStyle name="Calculation 4" xfId="4211" xr:uid="{00000000-0005-0000-0000-0000650F0000}"/>
    <cellStyle name="Calculation 5" xfId="4212" xr:uid="{00000000-0005-0000-0000-0000660F0000}"/>
    <cellStyle name="Calculation 6" xfId="4213" xr:uid="{00000000-0005-0000-0000-0000670F0000}"/>
    <cellStyle name="Cálculo 10" xfId="4214" xr:uid="{00000000-0005-0000-0000-0000680F0000}"/>
    <cellStyle name="Cálculo 11" xfId="4215" xr:uid="{00000000-0005-0000-0000-0000690F0000}"/>
    <cellStyle name="Cálculo 12" xfId="4216" xr:uid="{00000000-0005-0000-0000-00006A0F0000}"/>
    <cellStyle name="Cálculo 13" xfId="4745" xr:uid="{00000000-0005-0000-0000-00006B0F0000}"/>
    <cellStyle name="Cálculo 14" xfId="4779" xr:uid="{00000000-0005-0000-0000-00006C0F0000}"/>
    <cellStyle name="Cálculo 15" xfId="736" xr:uid="{00000000-0005-0000-0000-00006D0F0000}"/>
    <cellStyle name="Cálculo 2" xfId="314" xr:uid="{00000000-0005-0000-0000-00002E010000}"/>
    <cellStyle name="Cálculo 2 2" xfId="5520" xr:uid="{00000000-0005-0000-0000-00006F0F0000}"/>
    <cellStyle name="Cálculo 2 3" xfId="5521" xr:uid="{00000000-0005-0000-0000-0000700F0000}"/>
    <cellStyle name="Cálculo 3" xfId="315" xr:uid="{00000000-0005-0000-0000-00002F010000}"/>
    <cellStyle name="Cálculo 3 2" xfId="316" xr:uid="{00000000-0005-0000-0000-000030010000}"/>
    <cellStyle name="Cálculo 3 2 2" xfId="5522" xr:uid="{00000000-0005-0000-0000-0000720F0000}"/>
    <cellStyle name="Cálculo 3 3" xfId="5523" xr:uid="{00000000-0005-0000-0000-0000730F0000}"/>
    <cellStyle name="Cálculo 4" xfId="317" xr:uid="{00000000-0005-0000-0000-000031010000}"/>
    <cellStyle name="Cálculo 4 2" xfId="5524" xr:uid="{00000000-0005-0000-0000-0000750F0000}"/>
    <cellStyle name="Cálculo 4 3" xfId="5525" xr:uid="{00000000-0005-0000-0000-0000760F0000}"/>
    <cellStyle name="Cálculo 4 4" xfId="5875" xr:uid="{00000000-0005-0000-0000-0000770F0000}"/>
    <cellStyle name="Cálculo 4 5" xfId="4217" xr:uid="{00000000-0005-0000-0000-0000740F0000}"/>
    <cellStyle name="Cálculo 5" xfId="4218" xr:uid="{00000000-0005-0000-0000-0000780F0000}"/>
    <cellStyle name="Cálculo 6" xfId="4219" xr:uid="{00000000-0005-0000-0000-0000790F0000}"/>
    <cellStyle name="Cálculo 7" xfId="4220" xr:uid="{00000000-0005-0000-0000-00007A0F0000}"/>
    <cellStyle name="Cálculo 8" xfId="4221" xr:uid="{00000000-0005-0000-0000-00007B0F0000}"/>
    <cellStyle name="Cálculo 9" xfId="4222" xr:uid="{00000000-0005-0000-0000-00007C0F0000}"/>
    <cellStyle name="Cancel_propuesta" xfId="5237" xr:uid="{00000000-0005-0000-0000-00007D0F0000}"/>
    <cellStyle name="CAPTUR - Modelo1" xfId="318" xr:uid="{00000000-0005-0000-0000-000032010000}"/>
    <cellStyle name="Celda de comprobación 10" xfId="4223" xr:uid="{00000000-0005-0000-0000-00007F0F0000}"/>
    <cellStyle name="Celda de comprobación 11" xfId="4224" xr:uid="{00000000-0005-0000-0000-0000800F0000}"/>
    <cellStyle name="Celda de comprobación 12" xfId="4225" xr:uid="{00000000-0005-0000-0000-0000810F0000}"/>
    <cellStyle name="Celda de comprobación 13" xfId="4743" xr:uid="{00000000-0005-0000-0000-0000820F0000}"/>
    <cellStyle name="Celda de comprobación 14" xfId="4780" xr:uid="{00000000-0005-0000-0000-0000830F0000}"/>
    <cellStyle name="Celda de comprobación 15" xfId="737" xr:uid="{00000000-0005-0000-0000-0000840F0000}"/>
    <cellStyle name="Celda de comprobación 2" xfId="319" xr:uid="{00000000-0005-0000-0000-000033010000}"/>
    <cellStyle name="Celda de comprobación 2 2" xfId="5526" xr:uid="{00000000-0005-0000-0000-0000860F0000}"/>
    <cellStyle name="Celda de comprobación 2 3" xfId="5527" xr:uid="{00000000-0005-0000-0000-0000870F0000}"/>
    <cellStyle name="Celda de comprobación 3" xfId="320" xr:uid="{00000000-0005-0000-0000-000034010000}"/>
    <cellStyle name="Celda de comprobación 3 2" xfId="321" xr:uid="{00000000-0005-0000-0000-000035010000}"/>
    <cellStyle name="Celda de comprobación 3 2 2" xfId="5528" xr:uid="{00000000-0005-0000-0000-0000890F0000}"/>
    <cellStyle name="Celda de comprobación 3 3" xfId="5529" xr:uid="{00000000-0005-0000-0000-00008A0F0000}"/>
    <cellStyle name="Celda de comprobación 4" xfId="322" xr:uid="{00000000-0005-0000-0000-000036010000}"/>
    <cellStyle name="Celda de comprobación 4 2" xfId="5530" xr:uid="{00000000-0005-0000-0000-00008C0F0000}"/>
    <cellStyle name="Celda de comprobación 4 3" xfId="5531" xr:uid="{00000000-0005-0000-0000-00008D0F0000}"/>
    <cellStyle name="Celda de comprobación 4 4" xfId="5876" xr:uid="{00000000-0005-0000-0000-00008E0F0000}"/>
    <cellStyle name="Celda de comprobación 4 5" xfId="4226" xr:uid="{00000000-0005-0000-0000-00008B0F0000}"/>
    <cellStyle name="Celda de comprobación 5" xfId="4227" xr:uid="{00000000-0005-0000-0000-00008F0F0000}"/>
    <cellStyle name="Celda de comprobación 6" xfId="4228" xr:uid="{00000000-0005-0000-0000-0000900F0000}"/>
    <cellStyle name="Celda de comprobación 7" xfId="4229" xr:uid="{00000000-0005-0000-0000-0000910F0000}"/>
    <cellStyle name="Celda de comprobación 8" xfId="4230" xr:uid="{00000000-0005-0000-0000-0000920F0000}"/>
    <cellStyle name="Celda de comprobación 9" xfId="4231" xr:uid="{00000000-0005-0000-0000-0000930F0000}"/>
    <cellStyle name="Celda vinculada 10" xfId="4232" xr:uid="{00000000-0005-0000-0000-0000940F0000}"/>
    <cellStyle name="Celda vinculada 11" xfId="4233" xr:uid="{00000000-0005-0000-0000-0000950F0000}"/>
    <cellStyle name="Celda vinculada 12" xfId="4234" xr:uid="{00000000-0005-0000-0000-0000960F0000}"/>
    <cellStyle name="Celda vinculada 13" xfId="4744" xr:uid="{00000000-0005-0000-0000-0000970F0000}"/>
    <cellStyle name="Celda vinculada 14" xfId="4781" xr:uid="{00000000-0005-0000-0000-0000980F0000}"/>
    <cellStyle name="Celda vinculada 15" xfId="738" xr:uid="{00000000-0005-0000-0000-0000990F0000}"/>
    <cellStyle name="Celda vinculada 2" xfId="323" xr:uid="{00000000-0005-0000-0000-000037010000}"/>
    <cellStyle name="Celda vinculada 2 2" xfId="5532" xr:uid="{00000000-0005-0000-0000-00009B0F0000}"/>
    <cellStyle name="Celda vinculada 2 3" xfId="5533" xr:uid="{00000000-0005-0000-0000-00009C0F0000}"/>
    <cellStyle name="Celda vinculada 3" xfId="324" xr:uid="{00000000-0005-0000-0000-000038010000}"/>
    <cellStyle name="Celda vinculada 3 2" xfId="325" xr:uid="{00000000-0005-0000-0000-000039010000}"/>
    <cellStyle name="Celda vinculada 3 2 2" xfId="5534" xr:uid="{00000000-0005-0000-0000-00009E0F0000}"/>
    <cellStyle name="Celda vinculada 3 3" xfId="5535" xr:uid="{00000000-0005-0000-0000-00009F0F0000}"/>
    <cellStyle name="Celda vinculada 4" xfId="326" xr:uid="{00000000-0005-0000-0000-00003A010000}"/>
    <cellStyle name="Celda vinculada 4 2" xfId="5536" xr:uid="{00000000-0005-0000-0000-0000A10F0000}"/>
    <cellStyle name="Celda vinculada 4 3" xfId="5537" xr:uid="{00000000-0005-0000-0000-0000A20F0000}"/>
    <cellStyle name="Celda vinculada 4 4" xfId="5877" xr:uid="{00000000-0005-0000-0000-0000A30F0000}"/>
    <cellStyle name="Celda vinculada 4 5" xfId="4235" xr:uid="{00000000-0005-0000-0000-0000A00F0000}"/>
    <cellStyle name="Celda vinculada 5" xfId="4236" xr:uid="{00000000-0005-0000-0000-0000A40F0000}"/>
    <cellStyle name="Celda vinculada 6" xfId="4237" xr:uid="{00000000-0005-0000-0000-0000A50F0000}"/>
    <cellStyle name="Celda vinculada 7" xfId="4238" xr:uid="{00000000-0005-0000-0000-0000A60F0000}"/>
    <cellStyle name="Celda vinculada 8" xfId="4239" xr:uid="{00000000-0005-0000-0000-0000A70F0000}"/>
    <cellStyle name="Celda vinculada 9" xfId="4240" xr:uid="{00000000-0005-0000-0000-0000A80F0000}"/>
    <cellStyle name="Célula de Verificação" xfId="5282" xr:uid="{00000000-0005-0000-0000-0000A90F0000}"/>
    <cellStyle name="Célula Vinculada" xfId="5283" xr:uid="{00000000-0005-0000-0000-0000AA0F0000}"/>
    <cellStyle name="Check Cell" xfId="327" xr:uid="{00000000-0005-0000-0000-00003B010000}"/>
    <cellStyle name="Check Cell 2" xfId="5538" xr:uid="{00000000-0005-0000-0000-0000AC0F0000}"/>
    <cellStyle name="Check Cell 3" xfId="5539" xr:uid="{00000000-0005-0000-0000-0000AD0F0000}"/>
    <cellStyle name="Check Cell 4" xfId="5540" xr:uid="{00000000-0005-0000-0000-0000AE0F0000}"/>
    <cellStyle name="Cifra" xfId="328" xr:uid="{00000000-0005-0000-0000-00003C010000}"/>
    <cellStyle name="Comma" xfId="329" xr:uid="{00000000-0005-0000-0000-00003D010000}"/>
    <cellStyle name="Comma [0]_#6 Temps &amp; Contractors" xfId="5238" xr:uid="{00000000-0005-0000-0000-0000B10F0000}"/>
    <cellStyle name="Comma [00]" xfId="781" xr:uid="{00000000-0005-0000-0000-0000B20F0000}"/>
    <cellStyle name="Comma [00] 2" xfId="5541" xr:uid="{00000000-0005-0000-0000-0000B30F0000}"/>
    <cellStyle name="Comma [00] 3" xfId="5239" xr:uid="{00000000-0005-0000-0000-0000B40F0000}"/>
    <cellStyle name="Comma 10" xfId="5542" xr:uid="{00000000-0005-0000-0000-0000B50F0000}"/>
    <cellStyle name="Comma 11" xfId="5543" xr:uid="{00000000-0005-0000-0000-0000B60F0000}"/>
    <cellStyle name="Comma 13" xfId="5544" xr:uid="{00000000-0005-0000-0000-0000B70F0000}"/>
    <cellStyle name="Comma 14" xfId="5545" xr:uid="{00000000-0005-0000-0000-0000B80F0000}"/>
    <cellStyle name="Comma 2" xfId="330" xr:uid="{00000000-0005-0000-0000-00003F010000}"/>
    <cellStyle name="Comma 2 2" xfId="331" xr:uid="{00000000-0005-0000-0000-000040010000}"/>
    <cellStyle name="Comma 2 2 2" xfId="332" xr:uid="{00000000-0005-0000-0000-000041010000}"/>
    <cellStyle name="Comma 2 2 2 2" xfId="5549" xr:uid="{00000000-0005-0000-0000-0000BC0F0000}"/>
    <cellStyle name="Comma 2 2 2 3" xfId="5548" xr:uid="{00000000-0005-0000-0000-0000BB0F0000}"/>
    <cellStyle name="Comma 2 2 2 4" xfId="5990" xr:uid="{00000000-0005-0000-0000-000057010000}"/>
    <cellStyle name="Comma 2 2 3" xfId="5550" xr:uid="{00000000-0005-0000-0000-0000BD0F0000}"/>
    <cellStyle name="Comma 2 2 4" xfId="5547" xr:uid="{00000000-0005-0000-0000-0000BA0F0000}"/>
    <cellStyle name="Comma 2 2 5" xfId="5972" xr:uid="{00000000-0005-0000-0000-000056010000}"/>
    <cellStyle name="Comma 2 3" xfId="5551" xr:uid="{00000000-0005-0000-0000-0000BE0F0000}"/>
    <cellStyle name="Comma 2 3 2" xfId="5552" xr:uid="{00000000-0005-0000-0000-0000BF0F0000}"/>
    <cellStyle name="Comma 2 4" xfId="5553" xr:uid="{00000000-0005-0000-0000-0000C00F0000}"/>
    <cellStyle name="Comma 2 5" xfId="5554" xr:uid="{00000000-0005-0000-0000-0000C10F0000}"/>
    <cellStyle name="Comma 2 6" xfId="5799" xr:uid="{00000000-0005-0000-0000-0000C20F0000}"/>
    <cellStyle name="Comma 2 7" xfId="5546" xr:uid="{00000000-0005-0000-0000-0000B90F0000}"/>
    <cellStyle name="Comma 2 8" xfId="5995" xr:uid="{00000000-0005-0000-0000-000055010000}"/>
    <cellStyle name="Comma 3" xfId="333" xr:uid="{00000000-0005-0000-0000-000042010000}"/>
    <cellStyle name="Comma 3 2" xfId="5556" xr:uid="{00000000-0005-0000-0000-0000C40F0000}"/>
    <cellStyle name="Comma 3 2 2" xfId="5820" xr:uid="{00000000-0005-0000-0000-0000C50F0000}"/>
    <cellStyle name="Comma 3 3" xfId="5800" xr:uid="{00000000-0005-0000-0000-0000C60F0000}"/>
    <cellStyle name="Comma 3 4" xfId="5555" xr:uid="{00000000-0005-0000-0000-0000C30F0000}"/>
    <cellStyle name="Comma 4" xfId="4806" xr:uid="{00000000-0005-0000-0000-0000C70F0000}"/>
    <cellStyle name="Comma 4 2" xfId="5116" xr:uid="{00000000-0005-0000-0000-0000C80F0000}"/>
    <cellStyle name="Comma 4 3" xfId="5557" xr:uid="{00000000-0005-0000-0000-0000C90F0000}"/>
    <cellStyle name="Comma 5" xfId="5558" xr:uid="{00000000-0005-0000-0000-0000CA0F0000}"/>
    <cellStyle name="Comma 5 2" xfId="5559" xr:uid="{00000000-0005-0000-0000-0000CB0F0000}"/>
    <cellStyle name="Comma 6" xfId="5560" xr:uid="{00000000-0005-0000-0000-0000CC0F0000}"/>
    <cellStyle name="Comma 7" xfId="5561" xr:uid="{00000000-0005-0000-0000-0000CD0F0000}"/>
    <cellStyle name="Comma 8" xfId="5562" xr:uid="{00000000-0005-0000-0000-0000CE0F0000}"/>
    <cellStyle name="Comma 9" xfId="5563" xr:uid="{00000000-0005-0000-0000-0000CF0F0000}"/>
    <cellStyle name="Comma_#6 Temps &amp; Contractors" xfId="5240" xr:uid="{00000000-0005-0000-0000-0000D00F0000}"/>
    <cellStyle name="Comma0" xfId="739" xr:uid="{00000000-0005-0000-0000-0000D10F0000}"/>
    <cellStyle name="Currency" xfId="334" xr:uid="{00000000-0005-0000-0000-000044010000}"/>
    <cellStyle name="Currency [0]_#6 Temps &amp; Contractors" xfId="5241" xr:uid="{00000000-0005-0000-0000-0000D30F0000}"/>
    <cellStyle name="Currency [00]" xfId="782" xr:uid="{00000000-0005-0000-0000-0000D40F0000}"/>
    <cellStyle name="Currency 10" xfId="5564" xr:uid="{00000000-0005-0000-0000-0000D50F0000}"/>
    <cellStyle name="Currency 11" xfId="5565" xr:uid="{00000000-0005-0000-0000-0000D60F0000}"/>
    <cellStyle name="Currency 12" xfId="5566" xr:uid="{00000000-0005-0000-0000-0000D70F0000}"/>
    <cellStyle name="Currency 2" xfId="335" xr:uid="{00000000-0005-0000-0000-000046010000}"/>
    <cellStyle name="Currency 2 2" xfId="336" xr:uid="{00000000-0005-0000-0000-000047010000}"/>
    <cellStyle name="Currency 2 2 2" xfId="337" xr:uid="{00000000-0005-0000-0000-000048010000}"/>
    <cellStyle name="Currency 2 2 2 2" xfId="5570" xr:uid="{00000000-0005-0000-0000-0000DB0F0000}"/>
    <cellStyle name="Currency 2 2 2 3" xfId="5569" xr:uid="{00000000-0005-0000-0000-0000DA0F0000}"/>
    <cellStyle name="Currency 2 2 2 4" xfId="5985" xr:uid="{00000000-0005-0000-0000-00005E010000}"/>
    <cellStyle name="Currency 2 2 3" xfId="5571" xr:uid="{00000000-0005-0000-0000-0000DC0F0000}"/>
    <cellStyle name="Currency 2 2 4" xfId="5801" xr:uid="{00000000-0005-0000-0000-0000DD0F0000}"/>
    <cellStyle name="Currency 2 2 5" xfId="5568" xr:uid="{00000000-0005-0000-0000-0000D90F0000}"/>
    <cellStyle name="Currency 2 3" xfId="5572" xr:uid="{00000000-0005-0000-0000-0000DE0F0000}"/>
    <cellStyle name="Currency 2 3 2" xfId="5573" xr:uid="{00000000-0005-0000-0000-0000DF0F0000}"/>
    <cellStyle name="Currency 2 4" xfId="5574" xr:uid="{00000000-0005-0000-0000-0000E00F0000}"/>
    <cellStyle name="Currency 2 5" xfId="5567" xr:uid="{00000000-0005-0000-0000-0000E10F0000}"/>
    <cellStyle name="Currency 2 6" xfId="705" xr:uid="{00000000-0005-0000-0000-0000D80F0000}"/>
    <cellStyle name="Currency 2 7" xfId="5971" xr:uid="{00000000-0005-0000-0000-00005C010000}"/>
    <cellStyle name="Currency 3" xfId="338" xr:uid="{00000000-0005-0000-0000-000049010000}"/>
    <cellStyle name="Currency 3 2" xfId="5576" xr:uid="{00000000-0005-0000-0000-0000E30F0000}"/>
    <cellStyle name="Currency 3 2 2" xfId="5577" xr:uid="{00000000-0005-0000-0000-0000E40F0000}"/>
    <cellStyle name="Currency 3 3" xfId="5578" xr:uid="{00000000-0005-0000-0000-0000E50F0000}"/>
    <cellStyle name="Currency 3 4" xfId="5802" xr:uid="{00000000-0005-0000-0000-0000E60F0000}"/>
    <cellStyle name="Currency 3 5" xfId="5575" xr:uid="{00000000-0005-0000-0000-0000E20F0000}"/>
    <cellStyle name="Currency 4" xfId="5579" xr:uid="{00000000-0005-0000-0000-0000E70F0000}"/>
    <cellStyle name="Currency 4 2" xfId="5580" xr:uid="{00000000-0005-0000-0000-0000E80F0000}"/>
    <cellStyle name="Currency 4 2 2" xfId="5581" xr:uid="{00000000-0005-0000-0000-0000E90F0000}"/>
    <cellStyle name="Currency 4 3" xfId="5582" xr:uid="{00000000-0005-0000-0000-0000EA0F0000}"/>
    <cellStyle name="Currency 4 3 2" xfId="5583" xr:uid="{00000000-0005-0000-0000-0000EB0F0000}"/>
    <cellStyle name="Currency 4 4" xfId="5584" xr:uid="{00000000-0005-0000-0000-0000EC0F0000}"/>
    <cellStyle name="Currency 5" xfId="5585" xr:uid="{00000000-0005-0000-0000-0000ED0F0000}"/>
    <cellStyle name="Currency 5 2" xfId="5586" xr:uid="{00000000-0005-0000-0000-0000EE0F0000}"/>
    <cellStyle name="Currency 5 3" xfId="5587" xr:uid="{00000000-0005-0000-0000-0000EF0F0000}"/>
    <cellStyle name="Currency 6" xfId="5588" xr:uid="{00000000-0005-0000-0000-0000F00F0000}"/>
    <cellStyle name="Currency 6 2" xfId="5589" xr:uid="{00000000-0005-0000-0000-0000F10F0000}"/>
    <cellStyle name="Currency 7" xfId="5590" xr:uid="{00000000-0005-0000-0000-0000F20F0000}"/>
    <cellStyle name="Currency 7 2" xfId="5591" xr:uid="{00000000-0005-0000-0000-0000F30F0000}"/>
    <cellStyle name="Currency 8" xfId="5592" xr:uid="{00000000-0005-0000-0000-0000F40F0000}"/>
    <cellStyle name="Currency 8 2" xfId="5593" xr:uid="{00000000-0005-0000-0000-0000F50F0000}"/>
    <cellStyle name="Currency 9" xfId="5594" xr:uid="{00000000-0005-0000-0000-0000F60F0000}"/>
    <cellStyle name="Currency 9 2" xfId="5595" xr:uid="{00000000-0005-0000-0000-0000F70F0000}"/>
    <cellStyle name="Currency_#6 Temps &amp; Contractors" xfId="5242" xr:uid="{00000000-0005-0000-0000-0000F80F0000}"/>
    <cellStyle name="Currency0" xfId="740" xr:uid="{00000000-0005-0000-0000-0000F90F0000}"/>
    <cellStyle name="Date" xfId="339" xr:uid="{00000000-0005-0000-0000-00004B010000}"/>
    <cellStyle name="Date 2" xfId="5878" xr:uid="{00000000-0005-0000-0000-0000FB0F0000}"/>
    <cellStyle name="Date 3" xfId="741" xr:uid="{00000000-0005-0000-0000-0000FA0F0000}"/>
    <cellStyle name="Date Short" xfId="783" xr:uid="{00000000-0005-0000-0000-0000FC0F0000}"/>
    <cellStyle name="Encabezado 1 2" xfId="5977" xr:uid="{00000000-0005-0000-0000-000078170000}"/>
    <cellStyle name="Encabezado 4 10" xfId="4241" xr:uid="{00000000-0005-0000-0000-0000FD0F0000}"/>
    <cellStyle name="Encabezado 4 11" xfId="4242" xr:uid="{00000000-0005-0000-0000-0000FE0F0000}"/>
    <cellStyle name="Encabezado 4 12" xfId="4243" xr:uid="{00000000-0005-0000-0000-0000FF0F0000}"/>
    <cellStyle name="Encabezado 4 13" xfId="4750" xr:uid="{00000000-0005-0000-0000-000000100000}"/>
    <cellStyle name="Encabezado 4 14" xfId="4782" xr:uid="{00000000-0005-0000-0000-000001100000}"/>
    <cellStyle name="Encabezado 4 15" xfId="742" xr:uid="{00000000-0005-0000-0000-000002100000}"/>
    <cellStyle name="Encabezado 4 2" xfId="340" xr:uid="{00000000-0005-0000-0000-00004C010000}"/>
    <cellStyle name="Encabezado 4 2 2" xfId="5596" xr:uid="{00000000-0005-0000-0000-000004100000}"/>
    <cellStyle name="Encabezado 4 2 3" xfId="5597" xr:uid="{00000000-0005-0000-0000-000005100000}"/>
    <cellStyle name="Encabezado 4 3" xfId="341" xr:uid="{00000000-0005-0000-0000-00004D010000}"/>
    <cellStyle name="Encabezado 4 3 2" xfId="342" xr:uid="{00000000-0005-0000-0000-00004E010000}"/>
    <cellStyle name="Encabezado 4 3 2 2" xfId="5598" xr:uid="{00000000-0005-0000-0000-000007100000}"/>
    <cellStyle name="Encabezado 4 3 3" xfId="5599" xr:uid="{00000000-0005-0000-0000-000008100000}"/>
    <cellStyle name="Encabezado 4 4" xfId="343" xr:uid="{00000000-0005-0000-0000-00004F010000}"/>
    <cellStyle name="Encabezado 4 4 2" xfId="5600" xr:uid="{00000000-0005-0000-0000-00000A100000}"/>
    <cellStyle name="Encabezado 4 4 3" xfId="5601" xr:uid="{00000000-0005-0000-0000-00000B100000}"/>
    <cellStyle name="Encabezado 4 4 4" xfId="5879" xr:uid="{00000000-0005-0000-0000-00000C100000}"/>
    <cellStyle name="Encabezado 4 4 5" xfId="4244" xr:uid="{00000000-0005-0000-0000-000009100000}"/>
    <cellStyle name="Encabezado 4 5" xfId="4245" xr:uid="{00000000-0005-0000-0000-00000D100000}"/>
    <cellStyle name="Encabezado 4 6" xfId="4246" xr:uid="{00000000-0005-0000-0000-00000E100000}"/>
    <cellStyle name="Encabezado 4 7" xfId="4247" xr:uid="{00000000-0005-0000-0000-00000F100000}"/>
    <cellStyle name="Encabezado 4 8" xfId="4248" xr:uid="{00000000-0005-0000-0000-000010100000}"/>
    <cellStyle name="Encabezado 4 9" xfId="4249" xr:uid="{00000000-0005-0000-0000-000011100000}"/>
    <cellStyle name="Ênfase1" xfId="5284" xr:uid="{00000000-0005-0000-0000-000012100000}"/>
    <cellStyle name="Ênfase2" xfId="5285" xr:uid="{00000000-0005-0000-0000-000013100000}"/>
    <cellStyle name="Ênfase3" xfId="5286" xr:uid="{00000000-0005-0000-0000-000014100000}"/>
    <cellStyle name="Ênfase4" xfId="5287" xr:uid="{00000000-0005-0000-0000-000015100000}"/>
    <cellStyle name="Ênfase5" xfId="5288" xr:uid="{00000000-0005-0000-0000-000016100000}"/>
    <cellStyle name="Ênfase6" xfId="5289" xr:uid="{00000000-0005-0000-0000-000017100000}"/>
    <cellStyle name="Énfasis1 10" xfId="4250" xr:uid="{00000000-0005-0000-0000-000018100000}"/>
    <cellStyle name="Énfasis1 11" xfId="4251" xr:uid="{00000000-0005-0000-0000-000019100000}"/>
    <cellStyle name="Énfasis1 12" xfId="4252" xr:uid="{00000000-0005-0000-0000-00001A100000}"/>
    <cellStyle name="Énfasis1 13" xfId="4739" xr:uid="{00000000-0005-0000-0000-00001B100000}"/>
    <cellStyle name="Énfasis1 14" xfId="4783" xr:uid="{00000000-0005-0000-0000-00001C100000}"/>
    <cellStyle name="Énfasis1 15" xfId="743" xr:uid="{00000000-0005-0000-0000-00001D100000}"/>
    <cellStyle name="Énfasis1 2" xfId="344" xr:uid="{00000000-0005-0000-0000-000050010000}"/>
    <cellStyle name="Énfasis1 2 2" xfId="5602" xr:uid="{00000000-0005-0000-0000-00001F100000}"/>
    <cellStyle name="Énfasis1 2 3" xfId="5603" xr:uid="{00000000-0005-0000-0000-000020100000}"/>
    <cellStyle name="Énfasis1 3" xfId="345" xr:uid="{00000000-0005-0000-0000-000051010000}"/>
    <cellStyle name="Énfasis1 3 2" xfId="346" xr:uid="{00000000-0005-0000-0000-000052010000}"/>
    <cellStyle name="Énfasis1 3 2 2" xfId="5604" xr:uid="{00000000-0005-0000-0000-000022100000}"/>
    <cellStyle name="Énfasis1 3 3" xfId="5605" xr:uid="{00000000-0005-0000-0000-000023100000}"/>
    <cellStyle name="Énfasis1 4" xfId="347" xr:uid="{00000000-0005-0000-0000-000053010000}"/>
    <cellStyle name="Énfasis1 4 2" xfId="5606" xr:uid="{00000000-0005-0000-0000-000025100000}"/>
    <cellStyle name="Énfasis1 4 3" xfId="5607" xr:uid="{00000000-0005-0000-0000-000026100000}"/>
    <cellStyle name="Énfasis1 4 4" xfId="5880" xr:uid="{00000000-0005-0000-0000-000027100000}"/>
    <cellStyle name="Énfasis1 4 5" xfId="4253" xr:uid="{00000000-0005-0000-0000-000024100000}"/>
    <cellStyle name="Énfasis1 5" xfId="4254" xr:uid="{00000000-0005-0000-0000-000028100000}"/>
    <cellStyle name="Énfasis1 6" xfId="4255" xr:uid="{00000000-0005-0000-0000-000029100000}"/>
    <cellStyle name="Énfasis1 7" xfId="4256" xr:uid="{00000000-0005-0000-0000-00002A100000}"/>
    <cellStyle name="Énfasis1 8" xfId="4257" xr:uid="{00000000-0005-0000-0000-00002B100000}"/>
    <cellStyle name="Énfasis1 9" xfId="4258" xr:uid="{00000000-0005-0000-0000-00002C100000}"/>
    <cellStyle name="Énfasis2 10" xfId="4259" xr:uid="{00000000-0005-0000-0000-00002D100000}"/>
    <cellStyle name="Énfasis2 11" xfId="4260" xr:uid="{00000000-0005-0000-0000-00002E100000}"/>
    <cellStyle name="Énfasis2 12" xfId="4261" xr:uid="{00000000-0005-0000-0000-00002F100000}"/>
    <cellStyle name="Énfasis2 13" xfId="4735" xr:uid="{00000000-0005-0000-0000-000030100000}"/>
    <cellStyle name="Énfasis2 14" xfId="4784" xr:uid="{00000000-0005-0000-0000-000031100000}"/>
    <cellStyle name="Énfasis2 15" xfId="744" xr:uid="{00000000-0005-0000-0000-000032100000}"/>
    <cellStyle name="Énfasis2 2" xfId="348" xr:uid="{00000000-0005-0000-0000-000054010000}"/>
    <cellStyle name="Énfasis2 2 2" xfId="5608" xr:uid="{00000000-0005-0000-0000-000034100000}"/>
    <cellStyle name="Énfasis2 2 3" xfId="5609" xr:uid="{00000000-0005-0000-0000-000035100000}"/>
    <cellStyle name="Énfasis2 2 4" xfId="5305" xr:uid="{00000000-0005-0000-0000-000036100000}"/>
    <cellStyle name="Énfasis2 3" xfId="349" xr:uid="{00000000-0005-0000-0000-000055010000}"/>
    <cellStyle name="Énfasis2 3 2" xfId="350" xr:uid="{00000000-0005-0000-0000-000056010000}"/>
    <cellStyle name="Énfasis2 3 2 2" xfId="5610" xr:uid="{00000000-0005-0000-0000-000038100000}"/>
    <cellStyle name="Énfasis2 3 3" xfId="5611" xr:uid="{00000000-0005-0000-0000-000039100000}"/>
    <cellStyle name="Énfasis2 4" xfId="351" xr:uid="{00000000-0005-0000-0000-000057010000}"/>
    <cellStyle name="Énfasis2 4 2" xfId="5612" xr:uid="{00000000-0005-0000-0000-00003B100000}"/>
    <cellStyle name="Énfasis2 4 3" xfId="5613" xr:uid="{00000000-0005-0000-0000-00003C100000}"/>
    <cellStyle name="Énfasis2 4 4" xfId="5881" xr:uid="{00000000-0005-0000-0000-00003D100000}"/>
    <cellStyle name="Énfasis2 4 5" xfId="4262" xr:uid="{00000000-0005-0000-0000-00003A100000}"/>
    <cellStyle name="Énfasis2 5" xfId="4263" xr:uid="{00000000-0005-0000-0000-00003E100000}"/>
    <cellStyle name="Énfasis2 6" xfId="4264" xr:uid="{00000000-0005-0000-0000-00003F100000}"/>
    <cellStyle name="Énfasis2 7" xfId="4265" xr:uid="{00000000-0005-0000-0000-000040100000}"/>
    <cellStyle name="Énfasis2 8" xfId="4266" xr:uid="{00000000-0005-0000-0000-000041100000}"/>
    <cellStyle name="Énfasis2 9" xfId="4267" xr:uid="{00000000-0005-0000-0000-000042100000}"/>
    <cellStyle name="Énfasis3 10" xfId="4268" xr:uid="{00000000-0005-0000-0000-000043100000}"/>
    <cellStyle name="Énfasis3 11" xfId="4269" xr:uid="{00000000-0005-0000-0000-000044100000}"/>
    <cellStyle name="Énfasis3 12" xfId="4270" xr:uid="{00000000-0005-0000-0000-000045100000}"/>
    <cellStyle name="Énfasis3 13" xfId="4731" xr:uid="{00000000-0005-0000-0000-000046100000}"/>
    <cellStyle name="Énfasis3 14" xfId="4785" xr:uid="{00000000-0005-0000-0000-000047100000}"/>
    <cellStyle name="Énfasis3 15" xfId="745" xr:uid="{00000000-0005-0000-0000-000048100000}"/>
    <cellStyle name="Énfasis3 2" xfId="352" xr:uid="{00000000-0005-0000-0000-000058010000}"/>
    <cellStyle name="Énfasis3 2 2" xfId="5614" xr:uid="{00000000-0005-0000-0000-00004A100000}"/>
    <cellStyle name="Énfasis3 2 3" xfId="5615" xr:uid="{00000000-0005-0000-0000-00004B100000}"/>
    <cellStyle name="Énfasis3 2 4" xfId="5306" xr:uid="{00000000-0005-0000-0000-00004C100000}"/>
    <cellStyle name="Énfasis3 3" xfId="353" xr:uid="{00000000-0005-0000-0000-000059010000}"/>
    <cellStyle name="Énfasis3 3 2" xfId="354" xr:uid="{00000000-0005-0000-0000-00005A010000}"/>
    <cellStyle name="Énfasis3 3 2 2" xfId="5616" xr:uid="{00000000-0005-0000-0000-00004E100000}"/>
    <cellStyle name="Énfasis3 3 3" xfId="5617" xr:uid="{00000000-0005-0000-0000-00004F100000}"/>
    <cellStyle name="Énfasis3 4" xfId="355" xr:uid="{00000000-0005-0000-0000-00005B010000}"/>
    <cellStyle name="Énfasis3 4 2" xfId="5618" xr:uid="{00000000-0005-0000-0000-000051100000}"/>
    <cellStyle name="Énfasis3 4 3" xfId="5619" xr:uid="{00000000-0005-0000-0000-000052100000}"/>
    <cellStyle name="Énfasis3 4 4" xfId="5882" xr:uid="{00000000-0005-0000-0000-000053100000}"/>
    <cellStyle name="Énfasis3 4 5" xfId="4272" xr:uid="{00000000-0005-0000-0000-000050100000}"/>
    <cellStyle name="Énfasis3 5" xfId="4273" xr:uid="{00000000-0005-0000-0000-000054100000}"/>
    <cellStyle name="Énfasis3 6" xfId="4274" xr:uid="{00000000-0005-0000-0000-000055100000}"/>
    <cellStyle name="Énfasis3 7" xfId="4275" xr:uid="{00000000-0005-0000-0000-000056100000}"/>
    <cellStyle name="Énfasis3 8" xfId="4276" xr:uid="{00000000-0005-0000-0000-000057100000}"/>
    <cellStyle name="Énfasis3 9" xfId="4277" xr:uid="{00000000-0005-0000-0000-000058100000}"/>
    <cellStyle name="Énfasis4 10" xfId="4278" xr:uid="{00000000-0005-0000-0000-000059100000}"/>
    <cellStyle name="Énfasis4 11" xfId="4279" xr:uid="{00000000-0005-0000-0000-00005A100000}"/>
    <cellStyle name="Énfasis4 12" xfId="4280" xr:uid="{00000000-0005-0000-0000-00005B100000}"/>
    <cellStyle name="Énfasis4 13" xfId="4727" xr:uid="{00000000-0005-0000-0000-00005C100000}"/>
    <cellStyle name="Énfasis4 14" xfId="4786" xr:uid="{00000000-0005-0000-0000-00005D100000}"/>
    <cellStyle name="Énfasis4 15" xfId="746" xr:uid="{00000000-0005-0000-0000-00005E100000}"/>
    <cellStyle name="Énfasis4 2" xfId="356" xr:uid="{00000000-0005-0000-0000-00005C010000}"/>
    <cellStyle name="Énfasis4 2 2" xfId="5620" xr:uid="{00000000-0005-0000-0000-000060100000}"/>
    <cellStyle name="Énfasis4 2 3" xfId="5621" xr:uid="{00000000-0005-0000-0000-000061100000}"/>
    <cellStyle name="Énfasis4 3" xfId="357" xr:uid="{00000000-0005-0000-0000-00005D010000}"/>
    <cellStyle name="Énfasis4 3 2" xfId="358" xr:uid="{00000000-0005-0000-0000-00005E010000}"/>
    <cellStyle name="Énfasis4 3 2 2" xfId="5622" xr:uid="{00000000-0005-0000-0000-000063100000}"/>
    <cellStyle name="Énfasis4 3 3" xfId="5623" xr:uid="{00000000-0005-0000-0000-000064100000}"/>
    <cellStyle name="Énfasis4 4" xfId="359" xr:uid="{00000000-0005-0000-0000-00005F010000}"/>
    <cellStyle name="Énfasis4 4 2" xfId="5624" xr:uid="{00000000-0005-0000-0000-000066100000}"/>
    <cellStyle name="Énfasis4 4 3" xfId="5625" xr:uid="{00000000-0005-0000-0000-000067100000}"/>
    <cellStyle name="Énfasis4 4 4" xfId="5883" xr:uid="{00000000-0005-0000-0000-000068100000}"/>
    <cellStyle name="Énfasis4 4 5" xfId="4281" xr:uid="{00000000-0005-0000-0000-000065100000}"/>
    <cellStyle name="Énfasis4 5" xfId="4282" xr:uid="{00000000-0005-0000-0000-000069100000}"/>
    <cellStyle name="Énfasis4 6" xfId="4283" xr:uid="{00000000-0005-0000-0000-00006A100000}"/>
    <cellStyle name="Énfasis4 7" xfId="4284" xr:uid="{00000000-0005-0000-0000-00006B100000}"/>
    <cellStyle name="Énfasis4 8" xfId="4285" xr:uid="{00000000-0005-0000-0000-00006C100000}"/>
    <cellStyle name="Énfasis4 9" xfId="4286" xr:uid="{00000000-0005-0000-0000-00006D100000}"/>
    <cellStyle name="Énfasis5 10" xfId="4287" xr:uid="{00000000-0005-0000-0000-00006E100000}"/>
    <cellStyle name="Énfasis5 11" xfId="4288" xr:uid="{00000000-0005-0000-0000-00006F100000}"/>
    <cellStyle name="Énfasis5 12" xfId="4289" xr:uid="{00000000-0005-0000-0000-000070100000}"/>
    <cellStyle name="Énfasis5 13" xfId="4723" xr:uid="{00000000-0005-0000-0000-000071100000}"/>
    <cellStyle name="Énfasis5 14" xfId="4787" xr:uid="{00000000-0005-0000-0000-000072100000}"/>
    <cellStyle name="Énfasis5 15" xfId="747" xr:uid="{00000000-0005-0000-0000-000073100000}"/>
    <cellStyle name="Énfasis5 2" xfId="360" xr:uid="{00000000-0005-0000-0000-000060010000}"/>
    <cellStyle name="Énfasis5 2 2" xfId="5626" xr:uid="{00000000-0005-0000-0000-000075100000}"/>
    <cellStyle name="Énfasis5 2 3" xfId="5627" xr:uid="{00000000-0005-0000-0000-000076100000}"/>
    <cellStyle name="Énfasis5 3" xfId="361" xr:uid="{00000000-0005-0000-0000-000061010000}"/>
    <cellStyle name="Énfasis5 3 2" xfId="362" xr:uid="{00000000-0005-0000-0000-000062010000}"/>
    <cellStyle name="Énfasis5 3 2 2" xfId="5628" xr:uid="{00000000-0005-0000-0000-000078100000}"/>
    <cellStyle name="Énfasis5 3 3" xfId="5629" xr:uid="{00000000-0005-0000-0000-000079100000}"/>
    <cellStyle name="Énfasis5 4" xfId="363" xr:uid="{00000000-0005-0000-0000-000063010000}"/>
    <cellStyle name="Énfasis5 4 2" xfId="5630" xr:uid="{00000000-0005-0000-0000-00007B100000}"/>
    <cellStyle name="Énfasis5 4 3" xfId="5631" xr:uid="{00000000-0005-0000-0000-00007C100000}"/>
    <cellStyle name="Énfasis5 4 4" xfId="5884" xr:uid="{00000000-0005-0000-0000-00007D100000}"/>
    <cellStyle name="Énfasis5 4 5" xfId="4290" xr:uid="{00000000-0005-0000-0000-00007A100000}"/>
    <cellStyle name="Énfasis5 5" xfId="4291" xr:uid="{00000000-0005-0000-0000-00007E100000}"/>
    <cellStyle name="Énfasis5 6" xfId="4292" xr:uid="{00000000-0005-0000-0000-00007F100000}"/>
    <cellStyle name="Énfasis5 7" xfId="4293" xr:uid="{00000000-0005-0000-0000-000080100000}"/>
    <cellStyle name="Énfasis5 8" xfId="4294" xr:uid="{00000000-0005-0000-0000-000081100000}"/>
    <cellStyle name="Énfasis5 9" xfId="4295" xr:uid="{00000000-0005-0000-0000-000082100000}"/>
    <cellStyle name="Énfasis6 10" xfId="4296" xr:uid="{00000000-0005-0000-0000-000083100000}"/>
    <cellStyle name="Énfasis6 11" xfId="4297" xr:uid="{00000000-0005-0000-0000-000084100000}"/>
    <cellStyle name="Énfasis6 12" xfId="4298" xr:uid="{00000000-0005-0000-0000-000085100000}"/>
    <cellStyle name="Énfasis6 13" xfId="4719" xr:uid="{00000000-0005-0000-0000-000086100000}"/>
    <cellStyle name="Énfasis6 14" xfId="4788" xr:uid="{00000000-0005-0000-0000-000087100000}"/>
    <cellStyle name="Énfasis6 15" xfId="748" xr:uid="{00000000-0005-0000-0000-000088100000}"/>
    <cellStyle name="Énfasis6 2" xfId="364" xr:uid="{00000000-0005-0000-0000-000064010000}"/>
    <cellStyle name="Énfasis6 2 2" xfId="5632" xr:uid="{00000000-0005-0000-0000-00008A100000}"/>
    <cellStyle name="Énfasis6 2 3" xfId="5633" xr:uid="{00000000-0005-0000-0000-00008B100000}"/>
    <cellStyle name="Énfasis6 3" xfId="365" xr:uid="{00000000-0005-0000-0000-000065010000}"/>
    <cellStyle name="Énfasis6 3 2" xfId="366" xr:uid="{00000000-0005-0000-0000-000066010000}"/>
    <cellStyle name="Énfasis6 3 2 2" xfId="5634" xr:uid="{00000000-0005-0000-0000-00008D100000}"/>
    <cellStyle name="Énfasis6 3 3" xfId="5635" xr:uid="{00000000-0005-0000-0000-00008E100000}"/>
    <cellStyle name="Énfasis6 4" xfId="367" xr:uid="{00000000-0005-0000-0000-000067010000}"/>
    <cellStyle name="Énfasis6 4 2" xfId="5636" xr:uid="{00000000-0005-0000-0000-000090100000}"/>
    <cellStyle name="Énfasis6 4 3" xfId="5637" xr:uid="{00000000-0005-0000-0000-000091100000}"/>
    <cellStyle name="Énfasis6 4 4" xfId="5885" xr:uid="{00000000-0005-0000-0000-000092100000}"/>
    <cellStyle name="Énfasis6 4 5" xfId="4299" xr:uid="{00000000-0005-0000-0000-00008F100000}"/>
    <cellStyle name="Énfasis6 5" xfId="4300" xr:uid="{00000000-0005-0000-0000-000093100000}"/>
    <cellStyle name="Énfasis6 6" xfId="4301" xr:uid="{00000000-0005-0000-0000-000094100000}"/>
    <cellStyle name="Énfasis6 7" xfId="4302" xr:uid="{00000000-0005-0000-0000-000095100000}"/>
    <cellStyle name="Énfasis6 8" xfId="4303" xr:uid="{00000000-0005-0000-0000-000096100000}"/>
    <cellStyle name="Énfasis6 9" xfId="4304" xr:uid="{00000000-0005-0000-0000-000097100000}"/>
    <cellStyle name="Enter Currency (0)" xfId="784" xr:uid="{00000000-0005-0000-0000-000098100000}"/>
    <cellStyle name="Enter Currency (0) 2" xfId="5638" xr:uid="{00000000-0005-0000-0000-000099100000}"/>
    <cellStyle name="Enter Currency (0) 3" xfId="5243" xr:uid="{00000000-0005-0000-0000-00009A100000}"/>
    <cellStyle name="Enter Currency (2)" xfId="785" xr:uid="{00000000-0005-0000-0000-00009B100000}"/>
    <cellStyle name="Enter Units (0)" xfId="786" xr:uid="{00000000-0005-0000-0000-00009C100000}"/>
    <cellStyle name="Enter Units (0) 2" xfId="5639" xr:uid="{00000000-0005-0000-0000-00009D100000}"/>
    <cellStyle name="Enter Units (0) 3" xfId="5244" xr:uid="{00000000-0005-0000-0000-00009E100000}"/>
    <cellStyle name="Enter Units (1)" xfId="787" xr:uid="{00000000-0005-0000-0000-00009F100000}"/>
    <cellStyle name="Enter Units (2)" xfId="788" xr:uid="{00000000-0005-0000-0000-0000A0100000}"/>
    <cellStyle name="Entrada 10" xfId="4305" xr:uid="{00000000-0005-0000-0000-0000A1100000}"/>
    <cellStyle name="Entrada 11" xfId="4306" xr:uid="{00000000-0005-0000-0000-0000A2100000}"/>
    <cellStyle name="Entrada 12" xfId="4307" xr:uid="{00000000-0005-0000-0000-0000A3100000}"/>
    <cellStyle name="Entrada 13" xfId="4747" xr:uid="{00000000-0005-0000-0000-0000A4100000}"/>
    <cellStyle name="Entrada 14" xfId="4789" xr:uid="{00000000-0005-0000-0000-0000A5100000}"/>
    <cellStyle name="Entrada 15" xfId="749" xr:uid="{00000000-0005-0000-0000-0000A6100000}"/>
    <cellStyle name="Entrada 2" xfId="368" xr:uid="{00000000-0005-0000-0000-000068010000}"/>
    <cellStyle name="Entrada 2 2" xfId="5640" xr:uid="{00000000-0005-0000-0000-0000A8100000}"/>
    <cellStyle name="Entrada 2 3" xfId="5641" xr:uid="{00000000-0005-0000-0000-0000A9100000}"/>
    <cellStyle name="Entrada 3" xfId="369" xr:uid="{00000000-0005-0000-0000-000069010000}"/>
    <cellStyle name="Entrada 3 2" xfId="370" xr:uid="{00000000-0005-0000-0000-00006A010000}"/>
    <cellStyle name="Entrada 3 2 2" xfId="5642" xr:uid="{00000000-0005-0000-0000-0000AB100000}"/>
    <cellStyle name="Entrada 3 3" xfId="5643" xr:uid="{00000000-0005-0000-0000-0000AC100000}"/>
    <cellStyle name="Entrada 4" xfId="371" xr:uid="{00000000-0005-0000-0000-00006B010000}"/>
    <cellStyle name="Entrada 4 2" xfId="5644" xr:uid="{00000000-0005-0000-0000-0000AE100000}"/>
    <cellStyle name="Entrada 4 3" xfId="5645" xr:uid="{00000000-0005-0000-0000-0000AF100000}"/>
    <cellStyle name="Entrada 4 4" xfId="5886" xr:uid="{00000000-0005-0000-0000-0000B0100000}"/>
    <cellStyle name="Entrada 4 5" xfId="4308" xr:uid="{00000000-0005-0000-0000-0000AD100000}"/>
    <cellStyle name="Entrada 5" xfId="4309" xr:uid="{00000000-0005-0000-0000-0000B1100000}"/>
    <cellStyle name="Entrada 6" xfId="4310" xr:uid="{00000000-0005-0000-0000-0000B2100000}"/>
    <cellStyle name="Entrada 7" xfId="4311" xr:uid="{00000000-0005-0000-0000-0000B3100000}"/>
    <cellStyle name="Entrada 8" xfId="4312" xr:uid="{00000000-0005-0000-0000-0000B4100000}"/>
    <cellStyle name="Entrada 9" xfId="4313" xr:uid="{00000000-0005-0000-0000-0000B5100000}"/>
    <cellStyle name="Estilo 1" xfId="1" xr:uid="{00000000-0005-0000-0000-00006C010000}"/>
    <cellStyle name="Estilo 1 10" xfId="4315" xr:uid="{00000000-0005-0000-0000-0000B7100000}"/>
    <cellStyle name="Estilo 1 11" xfId="4316" xr:uid="{00000000-0005-0000-0000-0000B8100000}"/>
    <cellStyle name="Estilo 1 12" xfId="4317" xr:uid="{00000000-0005-0000-0000-0000B9100000}"/>
    <cellStyle name="Estilo 1 13" xfId="4314" xr:uid="{00000000-0005-0000-0000-0000BA100000}"/>
    <cellStyle name="Estilo 1 14" xfId="5245" xr:uid="{00000000-0005-0000-0000-0000BB100000}"/>
    <cellStyle name="Estilo 1 2" xfId="372" xr:uid="{00000000-0005-0000-0000-00006D010000}"/>
    <cellStyle name="Estilo 1 2 2" xfId="373" xr:uid="{00000000-0005-0000-0000-00006E010000}"/>
    <cellStyle name="Estilo 1 2 2 2" xfId="4812" xr:uid="{00000000-0005-0000-0000-0000BE100000}"/>
    <cellStyle name="Estilo 1 2 2 3" xfId="4318" xr:uid="{00000000-0005-0000-0000-0000BD100000}"/>
    <cellStyle name="Estilo 1 2 3" xfId="374" xr:uid="{00000000-0005-0000-0000-00006F010000}"/>
    <cellStyle name="Estilo 1 2 3 2" xfId="4808" xr:uid="{00000000-0005-0000-0000-0000BF100000}"/>
    <cellStyle name="Estilo 1 3" xfId="375" xr:uid="{00000000-0005-0000-0000-000070010000}"/>
    <cellStyle name="Estilo 1 3 2" xfId="4319" xr:uid="{00000000-0005-0000-0000-0000C1100000}"/>
    <cellStyle name="Estilo 1 4" xfId="376" xr:uid="{00000000-0005-0000-0000-000071010000}"/>
    <cellStyle name="Estilo 1 4 2" xfId="4320" xr:uid="{00000000-0005-0000-0000-0000C3100000}"/>
    <cellStyle name="Estilo 1 5" xfId="4321" xr:uid="{00000000-0005-0000-0000-0000C4100000}"/>
    <cellStyle name="Estilo 1 6" xfId="4322" xr:uid="{00000000-0005-0000-0000-0000C5100000}"/>
    <cellStyle name="Estilo 1 7" xfId="4323" xr:uid="{00000000-0005-0000-0000-0000C6100000}"/>
    <cellStyle name="Estilo 1 8" xfId="4324" xr:uid="{00000000-0005-0000-0000-0000C7100000}"/>
    <cellStyle name="Estilo 1 9" xfId="4325" xr:uid="{00000000-0005-0000-0000-0000C8100000}"/>
    <cellStyle name="Estilo 2" xfId="5246" xr:uid="{00000000-0005-0000-0000-0000C9100000}"/>
    <cellStyle name="Euro" xfId="377" xr:uid="{00000000-0005-0000-0000-000072010000}"/>
    <cellStyle name="Euro 10" xfId="4327" xr:uid="{00000000-0005-0000-0000-0000CB100000}"/>
    <cellStyle name="Euro 11" xfId="4328" xr:uid="{00000000-0005-0000-0000-0000CC100000}"/>
    <cellStyle name="Euro 12" xfId="4329" xr:uid="{00000000-0005-0000-0000-0000CD100000}"/>
    <cellStyle name="Euro 13" xfId="4330" xr:uid="{00000000-0005-0000-0000-0000CE100000}"/>
    <cellStyle name="Euro 14" xfId="4331" xr:uid="{00000000-0005-0000-0000-0000CF100000}"/>
    <cellStyle name="Euro 15" xfId="4326" xr:uid="{00000000-0005-0000-0000-0000D0100000}"/>
    <cellStyle name="Euro 16" xfId="5001" xr:uid="{00000000-0005-0000-0000-0000D1100000}"/>
    <cellStyle name="Euro 17" xfId="5247" xr:uid="{00000000-0005-0000-0000-0000D2100000}"/>
    <cellStyle name="Euro 18" xfId="750" xr:uid="{00000000-0005-0000-0000-0000CA100000}"/>
    <cellStyle name="Euro 2" xfId="378" xr:uid="{00000000-0005-0000-0000-000073010000}"/>
    <cellStyle name="Euro 2 2" xfId="379" xr:uid="{00000000-0005-0000-0000-000074010000}"/>
    <cellStyle name="Euro 2 2 2" xfId="4332" xr:uid="{00000000-0005-0000-0000-0000D4100000}"/>
    <cellStyle name="Euro 2 3" xfId="5307" xr:uid="{00000000-0005-0000-0000-0000D5100000}"/>
    <cellStyle name="Euro 2 4" xfId="883" xr:uid="{00000000-0005-0000-0000-0000D3100000}"/>
    <cellStyle name="Euro 3" xfId="380" xr:uid="{00000000-0005-0000-0000-000075010000}"/>
    <cellStyle name="Euro 3 2" xfId="4333" xr:uid="{00000000-0005-0000-0000-0000D6100000}"/>
    <cellStyle name="Euro 4" xfId="381" xr:uid="{00000000-0005-0000-0000-000076010000}"/>
    <cellStyle name="Euro 5" xfId="382" xr:uid="{00000000-0005-0000-0000-000077010000}"/>
    <cellStyle name="Euro 5 2" xfId="4334" xr:uid="{00000000-0005-0000-0000-0000D8100000}"/>
    <cellStyle name="Euro 6" xfId="383" xr:uid="{00000000-0005-0000-0000-000078010000}"/>
    <cellStyle name="Euro 6 2" xfId="4335" xr:uid="{00000000-0005-0000-0000-0000D9100000}"/>
    <cellStyle name="Euro 7" xfId="384" xr:uid="{00000000-0005-0000-0000-000079010000}"/>
    <cellStyle name="Euro 7 2" xfId="4336" xr:uid="{00000000-0005-0000-0000-0000DA100000}"/>
    <cellStyle name="Euro 8" xfId="4337" xr:uid="{00000000-0005-0000-0000-0000DB100000}"/>
    <cellStyle name="Euro 9" xfId="4338" xr:uid="{00000000-0005-0000-0000-0000DC100000}"/>
    <cellStyle name="Excel Built-in Normal" xfId="385" xr:uid="{00000000-0005-0000-0000-00007A010000}"/>
    <cellStyle name="Excel Built-in Normal 2" xfId="386" xr:uid="{00000000-0005-0000-0000-00007B010000}"/>
    <cellStyle name="Explanatory Text" xfId="387" xr:uid="{00000000-0005-0000-0000-00007C010000}"/>
    <cellStyle name="Explanatory Text 2" xfId="388" xr:uid="{00000000-0005-0000-0000-00007D010000}"/>
    <cellStyle name="Explanatory Text 3" xfId="4339" xr:uid="{00000000-0005-0000-0000-0000E0100000}"/>
    <cellStyle name="Explanatory Text 4" xfId="4340" xr:uid="{00000000-0005-0000-0000-0000E1100000}"/>
    <cellStyle name="Explanatory Text 5" xfId="4341" xr:uid="{00000000-0005-0000-0000-0000E2100000}"/>
    <cellStyle name="Explanatory Text 6" xfId="4342" xr:uid="{00000000-0005-0000-0000-0000E3100000}"/>
    <cellStyle name="Fixed" xfId="389" xr:uid="{00000000-0005-0000-0000-00007E010000}"/>
    <cellStyle name="Fixed 2" xfId="5887" xr:uid="{00000000-0005-0000-0000-0000E5100000}"/>
    <cellStyle name="Fixed 3" xfId="751" xr:uid="{00000000-0005-0000-0000-0000E4100000}"/>
    <cellStyle name="Followed Hyperlink" xfId="390" xr:uid="{00000000-0005-0000-0000-00007F010000}"/>
    <cellStyle name="Followed Hyperlink 2" xfId="4344" xr:uid="{00000000-0005-0000-0000-0000E7100000}"/>
    <cellStyle name="Followed Hyperlink 3" xfId="4343" xr:uid="{00000000-0005-0000-0000-0000E8100000}"/>
    <cellStyle name="Followed Hyperlink 4" xfId="752" xr:uid="{00000000-0005-0000-0000-0000E6100000}"/>
    <cellStyle name="Good" xfId="391" xr:uid="{00000000-0005-0000-0000-000080010000}"/>
    <cellStyle name="Good 2" xfId="5646" xr:uid="{00000000-0005-0000-0000-0000EA100000}"/>
    <cellStyle name="Good 3" xfId="5647" xr:uid="{00000000-0005-0000-0000-0000EB100000}"/>
    <cellStyle name="Good 4" xfId="5648" xr:uid="{00000000-0005-0000-0000-0000EC100000}"/>
    <cellStyle name="Grey" xfId="789" xr:uid="{00000000-0005-0000-0000-0000ED100000}"/>
    <cellStyle name="Header1" xfId="790" xr:uid="{00000000-0005-0000-0000-0000EE100000}"/>
    <cellStyle name="Header2" xfId="791" xr:uid="{00000000-0005-0000-0000-0000EF100000}"/>
    <cellStyle name="Heading 1" xfId="392" xr:uid="{00000000-0005-0000-0000-000081010000}"/>
    <cellStyle name="Heading 1 2" xfId="393" xr:uid="{00000000-0005-0000-0000-000082010000}"/>
    <cellStyle name="Heading 1 3" xfId="4345" xr:uid="{00000000-0005-0000-0000-0000F2100000}"/>
    <cellStyle name="Heading 1 4" xfId="4346" xr:uid="{00000000-0005-0000-0000-0000F3100000}"/>
    <cellStyle name="Heading 1 5" xfId="4347" xr:uid="{00000000-0005-0000-0000-0000F4100000}"/>
    <cellStyle name="Heading 1 6" xfId="4348" xr:uid="{00000000-0005-0000-0000-0000F5100000}"/>
    <cellStyle name="Heading 2" xfId="394" xr:uid="{00000000-0005-0000-0000-000083010000}"/>
    <cellStyle name="Heading 2 2" xfId="395" xr:uid="{00000000-0005-0000-0000-000084010000}"/>
    <cellStyle name="Heading 2 3" xfId="4349" xr:uid="{00000000-0005-0000-0000-0000F8100000}"/>
    <cellStyle name="Heading 2 4" xfId="4350" xr:uid="{00000000-0005-0000-0000-0000F9100000}"/>
    <cellStyle name="Heading 2 5" xfId="4351" xr:uid="{00000000-0005-0000-0000-0000FA100000}"/>
    <cellStyle name="Heading 2 6" xfId="4352" xr:uid="{00000000-0005-0000-0000-0000FB100000}"/>
    <cellStyle name="Heading 3" xfId="396" xr:uid="{00000000-0005-0000-0000-000085010000}"/>
    <cellStyle name="Heading 3 2" xfId="397" xr:uid="{00000000-0005-0000-0000-000086010000}"/>
    <cellStyle name="Heading 3 3" xfId="4353" xr:uid="{00000000-0005-0000-0000-0000FE100000}"/>
    <cellStyle name="Heading 3 4" xfId="4354" xr:uid="{00000000-0005-0000-0000-0000FF100000}"/>
    <cellStyle name="Heading 3 5" xfId="4355" xr:uid="{00000000-0005-0000-0000-000000110000}"/>
    <cellStyle name="Heading 3 6" xfId="4356" xr:uid="{00000000-0005-0000-0000-000001110000}"/>
    <cellStyle name="Heading 4" xfId="398" xr:uid="{00000000-0005-0000-0000-000087010000}"/>
    <cellStyle name="Heading 4 2" xfId="5649" xr:uid="{00000000-0005-0000-0000-000003110000}"/>
    <cellStyle name="Heading 4 3" xfId="5650" xr:uid="{00000000-0005-0000-0000-000004110000}"/>
    <cellStyle name="Heading 4 4" xfId="5651" xr:uid="{00000000-0005-0000-0000-000005110000}"/>
    <cellStyle name="Heading1" xfId="399" xr:uid="{00000000-0005-0000-0000-000088010000}"/>
    <cellStyle name="Heading2" xfId="400" xr:uid="{00000000-0005-0000-0000-000089010000}"/>
    <cellStyle name="Hipervínculo 10" xfId="4357" xr:uid="{00000000-0005-0000-0000-000008110000}"/>
    <cellStyle name="Hipervínculo 11" xfId="4358" xr:uid="{00000000-0005-0000-0000-000009110000}"/>
    <cellStyle name="Hipervínculo 12" xfId="4359" xr:uid="{00000000-0005-0000-0000-00000A110000}"/>
    <cellStyle name="Hipervínculo 13" xfId="4360" xr:uid="{00000000-0005-0000-0000-00000B110000}"/>
    <cellStyle name="Hipervínculo 14" xfId="4361" xr:uid="{00000000-0005-0000-0000-00000C110000}"/>
    <cellStyle name="Hipervínculo 15" xfId="4362" xr:uid="{00000000-0005-0000-0000-00000D110000}"/>
    <cellStyle name="Hipervínculo 16" xfId="4363" xr:uid="{00000000-0005-0000-0000-00000E110000}"/>
    <cellStyle name="Hipervínculo 17" xfId="4710" xr:uid="{00000000-0005-0000-0000-00000F110000}"/>
    <cellStyle name="Hipervínculo 17 2" xfId="4984" xr:uid="{00000000-0005-0000-0000-000010110000}"/>
    <cellStyle name="Hipervínculo 2" xfId="401" xr:uid="{00000000-0005-0000-0000-00008A010000}"/>
    <cellStyle name="Hipervínculo 2 2" xfId="402" xr:uid="{00000000-0005-0000-0000-00008B010000}"/>
    <cellStyle name="Hipervínculo 2 2 2" xfId="5652" xr:uid="{00000000-0005-0000-0000-000012110000}"/>
    <cellStyle name="Hipervínculo 2 3" xfId="403" xr:uid="{00000000-0005-0000-0000-00008C010000}"/>
    <cellStyle name="Hipervínculo 2 3 2" xfId="5888" xr:uid="{00000000-0005-0000-0000-000013110000}"/>
    <cellStyle name="Hipervínculo 3" xfId="4364" xr:uid="{00000000-0005-0000-0000-000014110000}"/>
    <cellStyle name="Hipervínculo 4" xfId="4365" xr:uid="{00000000-0005-0000-0000-000015110000}"/>
    <cellStyle name="Hipervínculo 5" xfId="4366" xr:uid="{00000000-0005-0000-0000-000016110000}"/>
    <cellStyle name="Hipervínculo 6" xfId="4367" xr:uid="{00000000-0005-0000-0000-000017110000}"/>
    <cellStyle name="Hipervínculo 7" xfId="4368" xr:uid="{00000000-0005-0000-0000-000018110000}"/>
    <cellStyle name="Hipervínculo 8" xfId="4369" xr:uid="{00000000-0005-0000-0000-000019110000}"/>
    <cellStyle name="Hipervínculo 9" xfId="4370" xr:uid="{00000000-0005-0000-0000-00001A110000}"/>
    <cellStyle name="Hyperlink" xfId="404" xr:uid="{00000000-0005-0000-0000-00008D010000}"/>
    <cellStyle name="Hyperlink 2" xfId="405" xr:uid="{00000000-0005-0000-0000-00008E010000}"/>
    <cellStyle name="Hyperlink 2 2" xfId="5803" xr:uid="{00000000-0005-0000-0000-00001D110000}"/>
    <cellStyle name="Hyperlink 2 3" xfId="4371" xr:uid="{00000000-0005-0000-0000-00001C110000}"/>
    <cellStyle name="Hyperlink 3" xfId="406" xr:uid="{00000000-0005-0000-0000-00008F010000}"/>
    <cellStyle name="Incorrecto 10" xfId="4372" xr:uid="{00000000-0005-0000-0000-00001F110000}"/>
    <cellStyle name="Incorrecto 11" xfId="4373" xr:uid="{00000000-0005-0000-0000-000020110000}"/>
    <cellStyle name="Incorrecto 12" xfId="4374" xr:uid="{00000000-0005-0000-0000-000021110000}"/>
    <cellStyle name="Incorrecto 13" xfId="4748" xr:uid="{00000000-0005-0000-0000-000022110000}"/>
    <cellStyle name="Incorrecto 14" xfId="4790" xr:uid="{00000000-0005-0000-0000-000023110000}"/>
    <cellStyle name="Incorrecto 15" xfId="753" xr:uid="{00000000-0005-0000-0000-000024110000}"/>
    <cellStyle name="Incorrecto 2" xfId="407" xr:uid="{00000000-0005-0000-0000-000090010000}"/>
    <cellStyle name="Incorrecto 2 2" xfId="5653" xr:uid="{00000000-0005-0000-0000-000026110000}"/>
    <cellStyle name="Incorrecto 2 3" xfId="5654" xr:uid="{00000000-0005-0000-0000-000027110000}"/>
    <cellStyle name="Incorrecto 3" xfId="408" xr:uid="{00000000-0005-0000-0000-000091010000}"/>
    <cellStyle name="Incorrecto 3 2" xfId="409" xr:uid="{00000000-0005-0000-0000-000092010000}"/>
    <cellStyle name="Incorrecto 3 2 2" xfId="5655" xr:uid="{00000000-0005-0000-0000-000029110000}"/>
    <cellStyle name="Incorrecto 3 3" xfId="5656" xr:uid="{00000000-0005-0000-0000-00002A110000}"/>
    <cellStyle name="Incorrecto 4" xfId="410" xr:uid="{00000000-0005-0000-0000-000093010000}"/>
    <cellStyle name="Incorrecto 4 2" xfId="5657" xr:uid="{00000000-0005-0000-0000-00002C110000}"/>
    <cellStyle name="Incorrecto 4 3" xfId="5658" xr:uid="{00000000-0005-0000-0000-00002D110000}"/>
    <cellStyle name="Incorrecto 4 4" xfId="5889" xr:uid="{00000000-0005-0000-0000-00002E110000}"/>
    <cellStyle name="Incorrecto 4 5" xfId="4375" xr:uid="{00000000-0005-0000-0000-00002B110000}"/>
    <cellStyle name="Incorrecto 5" xfId="4376" xr:uid="{00000000-0005-0000-0000-00002F110000}"/>
    <cellStyle name="Incorrecto 6" xfId="4377" xr:uid="{00000000-0005-0000-0000-000030110000}"/>
    <cellStyle name="Incorrecto 7" xfId="4378" xr:uid="{00000000-0005-0000-0000-000031110000}"/>
    <cellStyle name="Incorrecto 8" xfId="4379" xr:uid="{00000000-0005-0000-0000-000032110000}"/>
    <cellStyle name="Incorrecto 9" xfId="4380" xr:uid="{00000000-0005-0000-0000-000033110000}"/>
    <cellStyle name="Incorreto" xfId="5290" xr:uid="{00000000-0005-0000-0000-000034110000}"/>
    <cellStyle name="Input" xfId="411" xr:uid="{00000000-0005-0000-0000-000094010000}"/>
    <cellStyle name="Input [yellow]" xfId="792" xr:uid="{00000000-0005-0000-0000-000036110000}"/>
    <cellStyle name="Input 2" xfId="412" xr:uid="{00000000-0005-0000-0000-000095010000}"/>
    <cellStyle name="Input 2 2" xfId="5659" xr:uid="{00000000-0005-0000-0000-000037110000}"/>
    <cellStyle name="Input 3" xfId="5660" xr:uid="{00000000-0005-0000-0000-000038110000}"/>
    <cellStyle name="Input 4" xfId="5661" xr:uid="{00000000-0005-0000-0000-000039110000}"/>
    <cellStyle name="Juan" xfId="413" xr:uid="{00000000-0005-0000-0000-000096010000}"/>
    <cellStyle name="Link Currency (0)" xfId="793" xr:uid="{00000000-0005-0000-0000-00003B110000}"/>
    <cellStyle name="Link Currency (0) 2" xfId="5662" xr:uid="{00000000-0005-0000-0000-00003C110000}"/>
    <cellStyle name="Link Currency (0) 3" xfId="5248" xr:uid="{00000000-0005-0000-0000-00003D110000}"/>
    <cellStyle name="Link Currency (2)" xfId="794" xr:uid="{00000000-0005-0000-0000-00003E110000}"/>
    <cellStyle name="Link Units (0)" xfId="795" xr:uid="{00000000-0005-0000-0000-00003F110000}"/>
    <cellStyle name="Link Units (0) 2" xfId="5663" xr:uid="{00000000-0005-0000-0000-000040110000}"/>
    <cellStyle name="Link Units (0) 3" xfId="5249" xr:uid="{00000000-0005-0000-0000-000041110000}"/>
    <cellStyle name="Link Units (1)" xfId="796" xr:uid="{00000000-0005-0000-0000-000042110000}"/>
    <cellStyle name="Link Units (2)" xfId="797" xr:uid="{00000000-0005-0000-0000-000043110000}"/>
    <cellStyle name="Linked Cell" xfId="414" xr:uid="{00000000-0005-0000-0000-000097010000}"/>
    <cellStyle name="Linked Cell 2" xfId="5664" xr:uid="{00000000-0005-0000-0000-000045110000}"/>
    <cellStyle name="Linked Cell 3" xfId="5665" xr:uid="{00000000-0005-0000-0000-000046110000}"/>
    <cellStyle name="Linked Cell 4" xfId="5666" xr:uid="{00000000-0005-0000-0000-000047110000}"/>
    <cellStyle name="Millares" xfId="6009" builtinId="3"/>
    <cellStyle name="Millares [0]" xfId="6003" builtinId="6"/>
    <cellStyle name="Millares [0] 2" xfId="415" xr:uid="{00000000-0005-0000-0000-000099010000}"/>
    <cellStyle name="Millares [0] 2 2" xfId="416" xr:uid="{00000000-0005-0000-0000-00009A010000}"/>
    <cellStyle name="Millares [0] 2 2 2" xfId="4383" xr:uid="{00000000-0005-0000-0000-00004A110000}"/>
    <cellStyle name="Millares [0] 2 2 3" xfId="5890" xr:uid="{00000000-0005-0000-0000-00004B110000}"/>
    <cellStyle name="Millares [0] 2 2 4" xfId="4382" xr:uid="{00000000-0005-0000-0000-000049110000}"/>
    <cellStyle name="Millares [0] 2 3" xfId="4384" xr:uid="{00000000-0005-0000-0000-00004C110000}"/>
    <cellStyle name="Millares [0] 2 3 2" xfId="4385" xr:uid="{00000000-0005-0000-0000-00004D110000}"/>
    <cellStyle name="Millares [0] 2 4" xfId="4386" xr:uid="{00000000-0005-0000-0000-00004E110000}"/>
    <cellStyle name="Millares [0] 2 5" xfId="5308" xr:uid="{00000000-0005-0000-0000-00004F110000}"/>
    <cellStyle name="Millares [0] 2 6" xfId="5831" xr:uid="{00000000-0005-0000-0000-000050110000}"/>
    <cellStyle name="Millares [0] 2 7" xfId="4381" xr:uid="{00000000-0005-0000-0000-000048110000}"/>
    <cellStyle name="Millares [0] 3" xfId="4387" xr:uid="{00000000-0005-0000-0000-000051110000}"/>
    <cellStyle name="Millares [0] 3 2" xfId="5310" xr:uid="{00000000-0005-0000-0000-000052110000}"/>
    <cellStyle name="Millares [0] 3 3" xfId="5309" xr:uid="{00000000-0005-0000-0000-000053110000}"/>
    <cellStyle name="Millares [0] 4" xfId="4388" xr:uid="{00000000-0005-0000-0000-000054110000}"/>
    <cellStyle name="Millares [0] 5" xfId="5999" xr:uid="{00000000-0005-0000-0000-0000A6170000}"/>
    <cellStyle name="Millares [0] 6" xfId="6002" xr:uid="{3906F0EA-6FD9-49F4-958C-767479DAE9E3}"/>
    <cellStyle name="Millares 10" xfId="417" xr:uid="{00000000-0005-0000-0000-00009B010000}"/>
    <cellStyle name="Millares 10 2" xfId="418" xr:uid="{00000000-0005-0000-0000-00009C010000}"/>
    <cellStyle name="Millares 10 2 2" xfId="4817" xr:uid="{00000000-0005-0000-0000-000056110000}"/>
    <cellStyle name="Millares 10 3" xfId="5024" xr:uid="{00000000-0005-0000-0000-000057110000}"/>
    <cellStyle name="Millares 10 4" xfId="5891" xr:uid="{00000000-0005-0000-0000-000058110000}"/>
    <cellStyle name="Millares 10 5" xfId="885" xr:uid="{00000000-0005-0000-0000-000055110000}"/>
    <cellStyle name="Millares 10 6" xfId="5970" xr:uid="{00000000-0005-0000-0000-0000BA010000}"/>
    <cellStyle name="Millares 11" xfId="419" xr:uid="{00000000-0005-0000-0000-00009D010000}"/>
    <cellStyle name="Millares 11 2" xfId="420" xr:uid="{00000000-0005-0000-0000-00009E010000}"/>
    <cellStyle name="Millares 11 3" xfId="421" xr:uid="{00000000-0005-0000-0000-00009F010000}"/>
    <cellStyle name="Millares 11 4" xfId="5989" xr:uid="{00000000-0005-0000-0000-0000BC010000}"/>
    <cellStyle name="Millares 12" xfId="422" xr:uid="{00000000-0005-0000-0000-0000A0010000}"/>
    <cellStyle name="Millares 12 2" xfId="423" xr:uid="{00000000-0005-0000-0000-0000A1010000}"/>
    <cellStyle name="Millares 12 2 2" xfId="4824" xr:uid="{00000000-0005-0000-0000-00005C110000}"/>
    <cellStyle name="Millares 12 3" xfId="5097" xr:uid="{00000000-0005-0000-0000-00005D110000}"/>
    <cellStyle name="Millares 12 4" xfId="5892" xr:uid="{00000000-0005-0000-0000-00005E110000}"/>
    <cellStyle name="Millares 12 5" xfId="4714" xr:uid="{00000000-0005-0000-0000-00005B110000}"/>
    <cellStyle name="Millares 12 6" xfId="5978" xr:uid="{00000000-0005-0000-0000-0000BF010000}"/>
    <cellStyle name="Millares 13" xfId="424" xr:uid="{00000000-0005-0000-0000-0000A2010000}"/>
    <cellStyle name="Millares 13 2" xfId="425" xr:uid="{00000000-0005-0000-0000-0000A3010000}"/>
    <cellStyle name="Millares 13 2 2" xfId="5894" xr:uid="{00000000-0005-0000-0000-000060110000}"/>
    <cellStyle name="Millares 13 3" xfId="426" xr:uid="{00000000-0005-0000-0000-0000A4010000}"/>
    <cellStyle name="Millares 13 3 2" xfId="5893" xr:uid="{00000000-0005-0000-0000-000061110000}"/>
    <cellStyle name="Millares 13 4" xfId="4711" xr:uid="{00000000-0005-0000-0000-00005F110000}"/>
    <cellStyle name="Millares 13 5" xfId="5950" xr:uid="{00000000-0005-0000-0000-0000C1010000}"/>
    <cellStyle name="Millares 14" xfId="427" xr:uid="{00000000-0005-0000-0000-0000A5010000}"/>
    <cellStyle name="Millares 14 2" xfId="428" xr:uid="{00000000-0005-0000-0000-0000A6010000}"/>
    <cellStyle name="Millares 14 2 2" xfId="4828" xr:uid="{00000000-0005-0000-0000-000063110000}"/>
    <cellStyle name="Millares 14 2 3" xfId="5961" xr:uid="{00000000-0005-0000-0000-0000C5010000}"/>
    <cellStyle name="Millares 14 3" xfId="429" xr:uid="{00000000-0005-0000-0000-0000A7010000}"/>
    <cellStyle name="Millares 14 3 2" xfId="5895" xr:uid="{00000000-0005-0000-0000-000064110000}"/>
    <cellStyle name="Millares 14 3 3" xfId="712" xr:uid="{00000000-0005-0000-0000-0000C6010000}"/>
    <cellStyle name="Millares 14 4" xfId="430" xr:uid="{00000000-0005-0000-0000-0000A8010000}"/>
    <cellStyle name="Millares 14 4 2" xfId="5948" xr:uid="{00000000-0005-0000-0000-0000C7010000}"/>
    <cellStyle name="Millares 14 5" xfId="431" xr:uid="{00000000-0005-0000-0000-0000A9010000}"/>
    <cellStyle name="Millares 15" xfId="432" xr:uid="{00000000-0005-0000-0000-0000AA010000}"/>
    <cellStyle name="Millares 15 2" xfId="433" xr:uid="{00000000-0005-0000-0000-0000AB010000}"/>
    <cellStyle name="Millares 15 2 2" xfId="5667" xr:uid="{00000000-0005-0000-0000-000066110000}"/>
    <cellStyle name="Millares 15 2 3" xfId="5960" xr:uid="{00000000-0005-0000-0000-0000CA010000}"/>
    <cellStyle name="Millares 15 3" xfId="5940" xr:uid="{00000000-0005-0000-0000-000067110000}"/>
    <cellStyle name="Millares 15 4" xfId="4840" xr:uid="{00000000-0005-0000-0000-000065110000}"/>
    <cellStyle name="Millares 16" xfId="434" xr:uid="{00000000-0005-0000-0000-0000AC010000}"/>
    <cellStyle name="Millares 16 2" xfId="435" xr:uid="{00000000-0005-0000-0000-0000AD010000}"/>
    <cellStyle name="Millares 16 2 2" xfId="5668" xr:uid="{00000000-0005-0000-0000-000069110000}"/>
    <cellStyle name="Millares 16 3" xfId="5942" xr:uid="{00000000-0005-0000-0000-00006A110000}"/>
    <cellStyle name="Millares 16 4" xfId="4830" xr:uid="{00000000-0005-0000-0000-000068110000}"/>
    <cellStyle name="Millares 17" xfId="436" xr:uid="{00000000-0005-0000-0000-0000AE010000}"/>
    <cellStyle name="Millares 17 2" xfId="5669" xr:uid="{00000000-0005-0000-0000-00006C110000}"/>
    <cellStyle name="Millares 17 3" xfId="4839" xr:uid="{00000000-0005-0000-0000-00006B110000}"/>
    <cellStyle name="Millares 17 4" xfId="5987" xr:uid="{00000000-0005-0000-0000-0000CD010000}"/>
    <cellStyle name="Millares 18" xfId="437" xr:uid="{00000000-0005-0000-0000-0000AF010000}"/>
    <cellStyle name="Millares 18 2" xfId="4859" xr:uid="{00000000-0005-0000-0000-00006D110000}"/>
    <cellStyle name="Millares 18 3" xfId="5949" xr:uid="{00000000-0005-0000-0000-0000CE010000}"/>
    <cellStyle name="Millares 19" xfId="438" xr:uid="{00000000-0005-0000-0000-0000B0010000}"/>
    <cellStyle name="Millares 19 2" xfId="4842" xr:uid="{00000000-0005-0000-0000-00006E110000}"/>
    <cellStyle name="Millares 19 3" xfId="5962" xr:uid="{00000000-0005-0000-0000-0000CF010000}"/>
    <cellStyle name="Millares 2" xfId="4" xr:uid="{00000000-0005-0000-0000-0000B1010000}"/>
    <cellStyle name="Millares 2 10" xfId="4390" xr:uid="{00000000-0005-0000-0000-000070110000}"/>
    <cellStyle name="Millares 2 11" xfId="4391" xr:uid="{00000000-0005-0000-0000-000071110000}"/>
    <cellStyle name="Millares 2 12" xfId="4392" xr:uid="{00000000-0005-0000-0000-000072110000}"/>
    <cellStyle name="Millares 2 13" xfId="4393" xr:uid="{00000000-0005-0000-0000-000073110000}"/>
    <cellStyle name="Millares 2 14" xfId="439" xr:uid="{00000000-0005-0000-0000-0000B2010000}"/>
    <cellStyle name="Millares 2 15" xfId="4389" xr:uid="{00000000-0005-0000-0000-000075110000}"/>
    <cellStyle name="Millares 2 15 2" xfId="4819" xr:uid="{00000000-0005-0000-0000-000076110000}"/>
    <cellStyle name="Millares 2 16" xfId="4791" xr:uid="{00000000-0005-0000-0000-000077110000}"/>
    <cellStyle name="Millares 2 17" xfId="4759" xr:uid="{00000000-0005-0000-0000-000078110000}"/>
    <cellStyle name="Millares 2 17 2" xfId="5113" xr:uid="{00000000-0005-0000-0000-000079110000}"/>
    <cellStyle name="Millares 2 18" xfId="5816" xr:uid="{00000000-0005-0000-0000-00007A110000}"/>
    <cellStyle name="Millares 2 19" xfId="754" xr:uid="{00000000-0005-0000-0000-00006F110000}"/>
    <cellStyle name="Millares 2 2" xfId="8" xr:uid="{00000000-0005-0000-0000-0000B3010000}"/>
    <cellStyle name="Millares 2 2 10" xfId="707" xr:uid="{00000000-0005-0000-0000-00007B110000}"/>
    <cellStyle name="Millares 2 2 2" xfId="440" xr:uid="{00000000-0005-0000-0000-0000B4010000}"/>
    <cellStyle name="Millares 2 2 2 2" xfId="5809" xr:uid="{00000000-0005-0000-0000-00007D110000}"/>
    <cellStyle name="Millares 2 2 2 3" xfId="4395" xr:uid="{00000000-0005-0000-0000-00007C110000}"/>
    <cellStyle name="Millares 2 2 2 4" xfId="5951" xr:uid="{00000000-0005-0000-0000-0000D3010000}"/>
    <cellStyle name="Millares 2 2 3" xfId="441" xr:uid="{00000000-0005-0000-0000-0000B5010000}"/>
    <cellStyle name="Millares 2 2 3 2" xfId="5818" xr:uid="{00000000-0005-0000-0000-00007F110000}"/>
    <cellStyle name="Millares 2 2 3 3" xfId="4396" xr:uid="{00000000-0005-0000-0000-00007E110000}"/>
    <cellStyle name="Millares 2 2 4" xfId="442" xr:uid="{00000000-0005-0000-0000-0000B6010000}"/>
    <cellStyle name="Millares 2 2 4 2" xfId="4397" xr:uid="{00000000-0005-0000-0000-000080110000}"/>
    <cellStyle name="Millares 2 2 4 3" xfId="5947" xr:uid="{00000000-0005-0000-0000-0000D5010000}"/>
    <cellStyle name="Millares 2 2 5" xfId="443" xr:uid="{00000000-0005-0000-0000-0000B7010000}"/>
    <cellStyle name="Millares 2 2 5 2" xfId="4988" xr:uid="{00000000-0005-0000-0000-000082110000}"/>
    <cellStyle name="Millares 2 2 5 3" xfId="5670" xr:uid="{00000000-0005-0000-0000-000083110000}"/>
    <cellStyle name="Millares 2 2 5 4" xfId="4394" xr:uid="{00000000-0005-0000-0000-000081110000}"/>
    <cellStyle name="Millares 2 2 6" xfId="4980" xr:uid="{00000000-0005-0000-0000-000084110000}"/>
    <cellStyle name="Millares 2 2 7" xfId="799" xr:uid="{00000000-0005-0000-0000-000085110000}"/>
    <cellStyle name="Millares 2 2 8" xfId="5250" xr:uid="{00000000-0005-0000-0000-000086110000}"/>
    <cellStyle name="Millares 2 2 9" xfId="5796" xr:uid="{00000000-0005-0000-0000-000087110000}"/>
    <cellStyle name="Millares 2 3" xfId="444" xr:uid="{00000000-0005-0000-0000-0000B8010000}"/>
    <cellStyle name="Millares 2 3 2" xfId="445" xr:uid="{00000000-0005-0000-0000-0000B9010000}"/>
    <cellStyle name="Millares 2 3 2 2" xfId="4398" xr:uid="{00000000-0005-0000-0000-000089110000}"/>
    <cellStyle name="Millares 2 3 3" xfId="446" xr:uid="{00000000-0005-0000-0000-0000BA010000}"/>
    <cellStyle name="Millares 2 3 3 2" xfId="447" xr:uid="{00000000-0005-0000-0000-0000BB010000}"/>
    <cellStyle name="Millares 2 3 3 3" xfId="5996" xr:uid="{00000000-0005-0000-0000-0000D9010000}"/>
    <cellStyle name="Millares 2 3 4" xfId="5896" xr:uid="{00000000-0005-0000-0000-00008B110000}"/>
    <cellStyle name="Millares 2 3 5" xfId="882" xr:uid="{00000000-0005-0000-0000-000088110000}"/>
    <cellStyle name="Millares 2 3 6" xfId="5952" xr:uid="{00000000-0005-0000-0000-0000D7010000}"/>
    <cellStyle name="Millares 2 4" xfId="448" xr:uid="{00000000-0005-0000-0000-0000BC010000}"/>
    <cellStyle name="Millares 2 4 2" xfId="4399" xr:uid="{00000000-0005-0000-0000-00008C110000}"/>
    <cellStyle name="Millares 2 5" xfId="449" xr:uid="{00000000-0005-0000-0000-0000BD010000}"/>
    <cellStyle name="Millares 2 5 2" xfId="450" xr:uid="{00000000-0005-0000-0000-0000BE010000}"/>
    <cellStyle name="Millares 2 5 3" xfId="4400" xr:uid="{00000000-0005-0000-0000-00008D110000}"/>
    <cellStyle name="Millares 2 5 4" xfId="5976" xr:uid="{00000000-0005-0000-0000-0000DC010000}"/>
    <cellStyle name="Millares 2 6" xfId="4401" xr:uid="{00000000-0005-0000-0000-00008E110000}"/>
    <cellStyle name="Millares 2 7" xfId="4402" xr:uid="{00000000-0005-0000-0000-00008F110000}"/>
    <cellStyle name="Millares 2 8" xfId="4403" xr:uid="{00000000-0005-0000-0000-000090110000}"/>
    <cellStyle name="Millares 2 9" xfId="4404" xr:uid="{00000000-0005-0000-0000-000091110000}"/>
    <cellStyle name="Millares 2_MODELOS TARIFAS COLECTIVOS 2012 - Matriz cobert adic (AÑO MOVIL)" xfId="4405" xr:uid="{00000000-0005-0000-0000-000092110000}"/>
    <cellStyle name="Millares 20" xfId="4845" xr:uid="{00000000-0005-0000-0000-000093110000}"/>
    <cellStyle name="Millares 21" xfId="4843" xr:uid="{00000000-0005-0000-0000-000094110000}"/>
    <cellStyle name="Millares 22" xfId="4832" xr:uid="{00000000-0005-0000-0000-000095110000}"/>
    <cellStyle name="Millares 23" xfId="4829" xr:uid="{00000000-0005-0000-0000-000096110000}"/>
    <cellStyle name="Millares 24" xfId="4831" xr:uid="{00000000-0005-0000-0000-000097110000}"/>
    <cellStyle name="Millares 25" xfId="4852" xr:uid="{00000000-0005-0000-0000-000098110000}"/>
    <cellStyle name="Millares 26" xfId="4836" xr:uid="{00000000-0005-0000-0000-000099110000}"/>
    <cellStyle name="Millares 27" xfId="4854" xr:uid="{00000000-0005-0000-0000-00009A110000}"/>
    <cellStyle name="Millares 28" xfId="4833" xr:uid="{00000000-0005-0000-0000-00009B110000}"/>
    <cellStyle name="Millares 29" xfId="4855" xr:uid="{00000000-0005-0000-0000-00009C110000}"/>
    <cellStyle name="Millares 3" xfId="3" xr:uid="{00000000-0005-0000-0000-0000BF010000}"/>
    <cellStyle name="Millares 3 10" xfId="4406" xr:uid="{00000000-0005-0000-0000-00009E110000}"/>
    <cellStyle name="Millares 3 11" xfId="4407" xr:uid="{00000000-0005-0000-0000-00009F110000}"/>
    <cellStyle name="Millares 3 12" xfId="4408" xr:uid="{00000000-0005-0000-0000-0000A0110000}"/>
    <cellStyle name="Millares 3 13" xfId="4409" xr:uid="{00000000-0005-0000-0000-0000A1110000}"/>
    <cellStyle name="Millares 3 14" xfId="4410" xr:uid="{00000000-0005-0000-0000-0000A2110000}"/>
    <cellStyle name="Millares 3 14 2" xfId="4902" xr:uid="{00000000-0005-0000-0000-0000A3110000}"/>
    <cellStyle name="Millares 3 14 3" xfId="5087" xr:uid="{00000000-0005-0000-0000-0000A4110000}"/>
    <cellStyle name="Millares 3 14 4" xfId="5671" xr:uid="{00000000-0005-0000-0000-0000A5110000}"/>
    <cellStyle name="Millares 3 15" xfId="5015" xr:uid="{00000000-0005-0000-0000-0000A6110000}"/>
    <cellStyle name="Millares 3 15 2" xfId="5672" xr:uid="{00000000-0005-0000-0000-0000A7110000}"/>
    <cellStyle name="Millares 3 16" xfId="5814" xr:uid="{00000000-0005-0000-0000-0000A8110000}"/>
    <cellStyle name="Millares 3 2" xfId="9" xr:uid="{00000000-0005-0000-0000-0000C0010000}"/>
    <cellStyle name="Millares 3 2 2" xfId="451" xr:uid="{00000000-0005-0000-0000-0000C1010000}"/>
    <cellStyle name="Millares 3 2 3" xfId="452" xr:uid="{00000000-0005-0000-0000-0000C2010000}"/>
    <cellStyle name="Millares 3 2 3 2" xfId="453" xr:uid="{00000000-0005-0000-0000-0000C3010000}"/>
    <cellStyle name="Millares 3 2 3 2 2" xfId="886" xr:uid="{00000000-0005-0000-0000-0000E2010000}"/>
    <cellStyle name="Millares 3 2 3 3" xfId="5261" xr:uid="{00000000-0005-0000-0000-0000AB110000}"/>
    <cellStyle name="Millares 3 2 3 4" xfId="5973" xr:uid="{00000000-0005-0000-0000-0000E1010000}"/>
    <cellStyle name="Millares 3 2 4" xfId="800" xr:uid="{00000000-0005-0000-0000-0000A9110000}"/>
    <cellStyle name="Millares 3 2 5" xfId="887" xr:uid="{00000000-0005-0000-0000-0000DF010000}"/>
    <cellStyle name="Millares 3 3" xfId="454" xr:uid="{00000000-0005-0000-0000-0000C4010000}"/>
    <cellStyle name="Millares 3 3 2" xfId="455" xr:uid="{00000000-0005-0000-0000-0000C5010000}"/>
    <cellStyle name="Millares 3 3 2 2" xfId="5992" xr:uid="{00000000-0005-0000-0000-0000E4010000}"/>
    <cellStyle name="Millares 3 3 3" xfId="5311" xr:uid="{00000000-0005-0000-0000-0000AE110000}"/>
    <cellStyle name="Millares 3 3 4" xfId="4411" xr:uid="{00000000-0005-0000-0000-0000AC110000}"/>
    <cellStyle name="Millares 3 4" xfId="456" xr:uid="{00000000-0005-0000-0000-0000C6010000}"/>
    <cellStyle name="Millares 3 4 2" xfId="5312" xr:uid="{00000000-0005-0000-0000-0000B0110000}"/>
    <cellStyle name="Millares 3 4 3" xfId="4412" xr:uid="{00000000-0005-0000-0000-0000AF110000}"/>
    <cellStyle name="Millares 3 5" xfId="457" xr:uid="{00000000-0005-0000-0000-0000C7010000}"/>
    <cellStyle name="Millares 3 5 2" xfId="4413" xr:uid="{00000000-0005-0000-0000-0000B1110000}"/>
    <cellStyle name="Millares 3 6" xfId="4414" xr:uid="{00000000-0005-0000-0000-0000B2110000}"/>
    <cellStyle name="Millares 3 7" xfId="4415" xr:uid="{00000000-0005-0000-0000-0000B3110000}"/>
    <cellStyle name="Millares 3 8" xfId="4416" xr:uid="{00000000-0005-0000-0000-0000B4110000}"/>
    <cellStyle name="Millares 3 9" xfId="4417" xr:uid="{00000000-0005-0000-0000-0000B5110000}"/>
    <cellStyle name="Millares 30" xfId="4838" xr:uid="{00000000-0005-0000-0000-0000B6110000}"/>
    <cellStyle name="Millares 31" xfId="4841" xr:uid="{00000000-0005-0000-0000-0000B7110000}"/>
    <cellStyle name="Millares 32" xfId="4860" xr:uid="{00000000-0005-0000-0000-0000B8110000}"/>
    <cellStyle name="Millares 33" xfId="4851" xr:uid="{00000000-0005-0000-0000-0000B9110000}"/>
    <cellStyle name="Millares 34" xfId="4848" xr:uid="{00000000-0005-0000-0000-0000BA110000}"/>
    <cellStyle name="Millares 35" xfId="4846" xr:uid="{00000000-0005-0000-0000-0000BB110000}"/>
    <cellStyle name="Millares 36" xfId="4856" xr:uid="{00000000-0005-0000-0000-0000BC110000}"/>
    <cellStyle name="Millares 37" xfId="4837" xr:uid="{00000000-0005-0000-0000-0000BD110000}"/>
    <cellStyle name="Millares 38" xfId="4849" xr:uid="{00000000-0005-0000-0000-0000BE110000}"/>
    <cellStyle name="Millares 39" xfId="4834" xr:uid="{00000000-0005-0000-0000-0000BF110000}"/>
    <cellStyle name="Millares 4" xfId="458" xr:uid="{00000000-0005-0000-0000-0000C8010000}"/>
    <cellStyle name="Millares 4 10" xfId="4418" xr:uid="{00000000-0005-0000-0000-0000C1110000}"/>
    <cellStyle name="Millares 4 11" xfId="4419" xr:uid="{00000000-0005-0000-0000-0000C2110000}"/>
    <cellStyle name="Millares 4 12" xfId="4420" xr:uid="{00000000-0005-0000-0000-0000C3110000}"/>
    <cellStyle name="Millares 4 13" xfId="4421" xr:uid="{00000000-0005-0000-0000-0000C4110000}"/>
    <cellStyle name="Millares 4 14" xfId="5017" xr:uid="{00000000-0005-0000-0000-0000C5110000}"/>
    <cellStyle name="Millares 4 14 2" xfId="5673" xr:uid="{00000000-0005-0000-0000-0000C6110000}"/>
    <cellStyle name="Millares 4 2" xfId="459" xr:uid="{00000000-0005-0000-0000-0000C9010000}"/>
    <cellStyle name="Millares 4 2 2" xfId="460" xr:uid="{00000000-0005-0000-0000-0000CA010000}"/>
    <cellStyle name="Millares 4 2 2 2" xfId="4422" xr:uid="{00000000-0005-0000-0000-0000C8110000}"/>
    <cellStyle name="Millares 4 2 2 3" xfId="5965" xr:uid="{00000000-0005-0000-0000-0000E9010000}"/>
    <cellStyle name="Millares 4 2 3" xfId="5313" xr:uid="{00000000-0005-0000-0000-0000C9110000}"/>
    <cellStyle name="Millares 4 2 4" xfId="5897" xr:uid="{00000000-0005-0000-0000-0000CA110000}"/>
    <cellStyle name="Millares 4 2 5" xfId="801" xr:uid="{00000000-0005-0000-0000-0000C7110000}"/>
    <cellStyle name="Millares 4 3" xfId="461" xr:uid="{00000000-0005-0000-0000-0000CB010000}"/>
    <cellStyle name="Millares 4 3 2" xfId="4423" xr:uid="{00000000-0005-0000-0000-0000CB110000}"/>
    <cellStyle name="Millares 4 3 3" xfId="5966" xr:uid="{00000000-0005-0000-0000-0000EA010000}"/>
    <cellStyle name="Millares 4 4" xfId="462" xr:uid="{00000000-0005-0000-0000-0000CC010000}"/>
    <cellStyle name="Millares 4 4 2" xfId="4424" xr:uid="{00000000-0005-0000-0000-0000CC110000}"/>
    <cellStyle name="Millares 4 5" xfId="463" xr:uid="{00000000-0005-0000-0000-0000CD010000}"/>
    <cellStyle name="Millares 4 5 2" xfId="4425" xr:uid="{00000000-0005-0000-0000-0000CD110000}"/>
    <cellStyle name="Millares 4 6" xfId="4426" xr:uid="{00000000-0005-0000-0000-0000CE110000}"/>
    <cellStyle name="Millares 4 7" xfId="4427" xr:uid="{00000000-0005-0000-0000-0000CF110000}"/>
    <cellStyle name="Millares 4 8" xfId="4428" xr:uid="{00000000-0005-0000-0000-0000D0110000}"/>
    <cellStyle name="Millares 4 9" xfId="4429" xr:uid="{00000000-0005-0000-0000-0000D1110000}"/>
    <cellStyle name="Millares 40" xfId="4844" xr:uid="{00000000-0005-0000-0000-0000D2110000}"/>
    <cellStyle name="Millares 41" xfId="4850" xr:uid="{00000000-0005-0000-0000-0000D3110000}"/>
    <cellStyle name="Millares 42" xfId="4835" xr:uid="{00000000-0005-0000-0000-0000D4110000}"/>
    <cellStyle name="Millares 43" xfId="4853" xr:uid="{00000000-0005-0000-0000-0000D5110000}"/>
    <cellStyle name="Millares 44" xfId="4847" xr:uid="{00000000-0005-0000-0000-0000D6110000}"/>
    <cellStyle name="Millares 45" xfId="4857" xr:uid="{00000000-0005-0000-0000-0000D7110000}"/>
    <cellStyle name="Millares 46" xfId="4858" xr:uid="{00000000-0005-0000-0000-0000D8110000}"/>
    <cellStyle name="Millares 47" xfId="5007" xr:uid="{00000000-0005-0000-0000-0000D9110000}"/>
    <cellStyle name="Millares 48" xfId="5230" xr:uid="{00000000-0005-0000-0000-0000DA110000}"/>
    <cellStyle name="Millares 49" xfId="5974" xr:uid="{00000000-0005-0000-0000-000079170000}"/>
    <cellStyle name="Millares 5" xfId="464" xr:uid="{00000000-0005-0000-0000-0000CE010000}"/>
    <cellStyle name="Millares 5 2" xfId="465" xr:uid="{00000000-0005-0000-0000-0000CF010000}"/>
    <cellStyle name="Millares 5 2 2" xfId="4986" xr:uid="{00000000-0005-0000-0000-0000DD110000}"/>
    <cellStyle name="Millares 5 2 2 2" xfId="5009" xr:uid="{00000000-0005-0000-0000-0000DE110000}"/>
    <cellStyle name="Millares 5 2 3" xfId="5674" xr:uid="{00000000-0005-0000-0000-0000DF110000}"/>
    <cellStyle name="Millares 5 2 4" xfId="4430" xr:uid="{00000000-0005-0000-0000-0000DC110000}"/>
    <cellStyle name="Millares 5 3" xfId="466" xr:uid="{00000000-0005-0000-0000-0000D0010000}"/>
    <cellStyle name="Millares 5 3 2" xfId="5011" xr:uid="{00000000-0005-0000-0000-0000E0110000}"/>
    <cellStyle name="Millares 5 3 3" xfId="5984" xr:uid="{00000000-0005-0000-0000-0000EF010000}"/>
    <cellStyle name="Millares 5 4" xfId="467" xr:uid="{00000000-0005-0000-0000-0000D1010000}"/>
    <cellStyle name="Millares 5 4 2" xfId="5251" xr:uid="{00000000-0005-0000-0000-0000E1110000}"/>
    <cellStyle name="Millares 5 5" xfId="5834" xr:uid="{00000000-0005-0000-0000-0000E2110000}"/>
    <cellStyle name="Millares 5 6" xfId="802" xr:uid="{00000000-0005-0000-0000-0000DB110000}"/>
    <cellStyle name="Millares 5 7" xfId="5993" xr:uid="{00000000-0005-0000-0000-0000ED010000}"/>
    <cellStyle name="Millares 6" xfId="468" xr:uid="{00000000-0005-0000-0000-0000D2010000}"/>
    <cellStyle name="Millares 6 2" xfId="469" xr:uid="{00000000-0005-0000-0000-0000D3010000}"/>
    <cellStyle name="Millares 6 2 2" xfId="470" xr:uid="{00000000-0005-0000-0000-0000D4010000}"/>
    <cellStyle name="Millares 6 2 2 2" xfId="5314" xr:uid="{00000000-0005-0000-0000-0000E5110000}"/>
    <cellStyle name="Millares 6 2 3" xfId="5899" xr:uid="{00000000-0005-0000-0000-0000E6110000}"/>
    <cellStyle name="Millares 6 2 4" xfId="4432" xr:uid="{00000000-0005-0000-0000-0000E4110000}"/>
    <cellStyle name="Millares 6 2 5" xfId="5964" xr:uid="{00000000-0005-0000-0000-0000F2010000}"/>
    <cellStyle name="Millares 6 3" xfId="471" xr:uid="{00000000-0005-0000-0000-0000D5010000}"/>
    <cellStyle name="Millares 6 3 2" xfId="4433" xr:uid="{00000000-0005-0000-0000-0000E7110000}"/>
    <cellStyle name="Millares 6 4" xfId="4431" xr:uid="{00000000-0005-0000-0000-0000E8110000}"/>
    <cellStyle name="Millares 6 4 2" xfId="4990" xr:uid="{00000000-0005-0000-0000-0000E9110000}"/>
    <cellStyle name="Millares 6 4 2 2" xfId="5225" xr:uid="{00000000-0005-0000-0000-0000EA110000}"/>
    <cellStyle name="Millares 6 4 3" xfId="5675" xr:uid="{00000000-0005-0000-0000-0000EB110000}"/>
    <cellStyle name="Millares 6 5" xfId="5020" xr:uid="{00000000-0005-0000-0000-0000EC110000}"/>
    <cellStyle name="Millares 6 6" xfId="5898" xr:uid="{00000000-0005-0000-0000-0000ED110000}"/>
    <cellStyle name="Millares 6 7" xfId="803" xr:uid="{00000000-0005-0000-0000-0000E3110000}"/>
    <cellStyle name="Millares 7" xfId="472" xr:uid="{00000000-0005-0000-0000-0000D6010000}"/>
    <cellStyle name="Millares 7 2" xfId="473" xr:uid="{00000000-0005-0000-0000-0000D7010000}"/>
    <cellStyle name="Millares 7 2 2" xfId="4435" xr:uid="{00000000-0005-0000-0000-0000EF110000}"/>
    <cellStyle name="Millares 7 2 3" xfId="5986" xr:uid="{00000000-0005-0000-0000-0000F6010000}"/>
    <cellStyle name="Millares 7 3" xfId="474" xr:uid="{00000000-0005-0000-0000-0000D8010000}"/>
    <cellStyle name="Millares 7 3 2" xfId="4434" xr:uid="{00000000-0005-0000-0000-0000F0110000}"/>
    <cellStyle name="Millares 7 4" xfId="5297" xr:uid="{00000000-0005-0000-0000-0000F1110000}"/>
    <cellStyle name="Millares 7 5" xfId="5900" xr:uid="{00000000-0005-0000-0000-0000F2110000}"/>
    <cellStyle name="Millares 7 6" xfId="798" xr:uid="{00000000-0005-0000-0000-0000EE110000}"/>
    <cellStyle name="Millares 7 7" xfId="5983" xr:uid="{00000000-0005-0000-0000-0000F5010000}"/>
    <cellStyle name="Millares 8" xfId="475" xr:uid="{00000000-0005-0000-0000-0000D9010000}"/>
    <cellStyle name="Millares 8 2" xfId="476" xr:uid="{00000000-0005-0000-0000-0000DA010000}"/>
    <cellStyle name="Millares 8 2 2" xfId="4437" xr:uid="{00000000-0005-0000-0000-0000F4110000}"/>
    <cellStyle name="Millares 8 2 3" xfId="5980" xr:uid="{00000000-0005-0000-0000-0000F9010000}"/>
    <cellStyle name="Millares 8 3" xfId="477" xr:uid="{00000000-0005-0000-0000-0000DB010000}"/>
    <cellStyle name="Millares 8 3 2" xfId="5298" xr:uid="{00000000-0005-0000-0000-0000F5110000}"/>
    <cellStyle name="Millares 8 4" xfId="5901" xr:uid="{00000000-0005-0000-0000-0000F6110000}"/>
    <cellStyle name="Millares 8 5" xfId="4436" xr:uid="{00000000-0005-0000-0000-0000F3110000}"/>
    <cellStyle name="Millares 8 6" xfId="5967" xr:uid="{00000000-0005-0000-0000-0000F8010000}"/>
    <cellStyle name="Millares 9" xfId="478" xr:uid="{00000000-0005-0000-0000-0000DC010000}"/>
    <cellStyle name="Millares 9 2" xfId="479" xr:uid="{00000000-0005-0000-0000-0000DD010000}"/>
    <cellStyle name="Millares 9 2 2" xfId="4818" xr:uid="{00000000-0005-0000-0000-0000F8110000}"/>
    <cellStyle name="Millares 9 3" xfId="5025" xr:uid="{00000000-0005-0000-0000-0000F9110000}"/>
    <cellStyle name="Millares 9 4" xfId="5810" xr:uid="{00000000-0005-0000-0000-0000FA110000}"/>
    <cellStyle name="Millares 9 5" xfId="899" xr:uid="{00000000-0005-0000-0000-0000F7110000}"/>
    <cellStyle name="Moned?_Hoja1_Costo Médico POS x T5 y Regional Mar02 MM" xfId="4438" xr:uid="{00000000-0005-0000-0000-0000FB110000}"/>
    <cellStyle name="Moneda" xfId="6000" builtinId="4"/>
    <cellStyle name="Moneda [0] 2" xfId="5315" xr:uid="{00000000-0005-0000-0000-0000FC110000}"/>
    <cellStyle name="Moneda 10" xfId="480" xr:uid="{00000000-0005-0000-0000-0000DE010000}"/>
    <cellStyle name="Moneda 10 2" xfId="5676" xr:uid="{00000000-0005-0000-0000-0000FD110000}"/>
    <cellStyle name="Moneda 10 3" xfId="5963" xr:uid="{00000000-0005-0000-0000-0000FE010000}"/>
    <cellStyle name="Moneda 11" xfId="481" xr:uid="{00000000-0005-0000-0000-0000DF010000}"/>
    <cellStyle name="Moneda 11 2" xfId="5944" xr:uid="{00000000-0005-0000-0000-0000FE110000}"/>
    <cellStyle name="Moneda 12" xfId="482" xr:uid="{00000000-0005-0000-0000-0000E0010000}"/>
    <cellStyle name="Moneda 13" xfId="5998" xr:uid="{00000000-0005-0000-0000-000097170000}"/>
    <cellStyle name="Moneda 2" xfId="5" xr:uid="{00000000-0005-0000-0000-0000E1010000}"/>
    <cellStyle name="Moneda 2 10" xfId="5252" xr:uid="{00000000-0005-0000-0000-000000120000}"/>
    <cellStyle name="Moneda 2 11" xfId="5815" xr:uid="{00000000-0005-0000-0000-000001120000}"/>
    <cellStyle name="Moneda 2 12" xfId="708" xr:uid="{00000000-0005-0000-0000-0000FF110000}"/>
    <cellStyle name="Moneda 2 2" xfId="483" xr:uid="{00000000-0005-0000-0000-0000E2010000}"/>
    <cellStyle name="Moneda 2 2 2" xfId="484" xr:uid="{00000000-0005-0000-0000-0000E3010000}"/>
    <cellStyle name="Moneda 2 2 2 2" xfId="485" xr:uid="{00000000-0005-0000-0000-0000E4010000}"/>
    <cellStyle name="Moneda 2 2 2 3" xfId="5994" xr:uid="{00000000-0005-0000-0000-000003020000}"/>
    <cellStyle name="Moneda 2 2 3" xfId="805" xr:uid="{00000000-0005-0000-0000-000002120000}"/>
    <cellStyle name="Moneda 2 3" xfId="486" xr:uid="{00000000-0005-0000-0000-0000E5010000}"/>
    <cellStyle name="Moneda 2 3 2" xfId="487" xr:uid="{00000000-0005-0000-0000-0000E6010000}"/>
    <cellStyle name="Moneda 2 3 2 2" xfId="5316" xr:uid="{00000000-0005-0000-0000-000005120000}"/>
    <cellStyle name="Moneda 2 3 3" xfId="4440" xr:uid="{00000000-0005-0000-0000-000004120000}"/>
    <cellStyle name="Moneda 2 4" xfId="488" xr:uid="{00000000-0005-0000-0000-0000E7010000}"/>
    <cellStyle name="Moneda 2 4 2" xfId="489" xr:uid="{00000000-0005-0000-0000-0000E8010000}"/>
    <cellStyle name="Moneda 2 4 2 2" xfId="5149" xr:uid="{00000000-0005-0000-0000-000008120000}"/>
    <cellStyle name="Moneda 2 4 2 3" xfId="4903" xr:uid="{00000000-0005-0000-0000-000007120000}"/>
    <cellStyle name="Moneda 2 4 3" xfId="4827" xr:uid="{00000000-0005-0000-0000-000009120000}"/>
    <cellStyle name="Moneda 2 4 3 2" xfId="5123" xr:uid="{00000000-0005-0000-0000-00000A120000}"/>
    <cellStyle name="Moneda 2 4 4" xfId="5088" xr:uid="{00000000-0005-0000-0000-00000B120000}"/>
    <cellStyle name="Moneda 2 4 5" xfId="4439" xr:uid="{00000000-0005-0000-0000-000006120000}"/>
    <cellStyle name="Moneda 2 5" xfId="490" xr:uid="{00000000-0005-0000-0000-0000E9010000}"/>
    <cellStyle name="Moneda 2 5 2" xfId="491" xr:uid="{00000000-0005-0000-0000-0000EA010000}"/>
    <cellStyle name="Moneda 2 5 2 2" xfId="5959" xr:uid="{00000000-0005-0000-0000-00000A020000}"/>
    <cellStyle name="Moneda 2 5 3" xfId="4792" xr:uid="{00000000-0005-0000-0000-00000C120000}"/>
    <cellStyle name="Moneda 2 6" xfId="492" xr:uid="{00000000-0005-0000-0000-0000EB010000}"/>
    <cellStyle name="Moneda 2 6 2" xfId="5112" xr:uid="{00000000-0005-0000-0000-00000E120000}"/>
    <cellStyle name="Moneda 2 6 3" xfId="4758" xr:uid="{00000000-0005-0000-0000-00000D120000}"/>
    <cellStyle name="Moneda 2 7" xfId="493" xr:uid="{00000000-0005-0000-0000-0000EC010000}"/>
    <cellStyle name="Moneda 2 7 2" xfId="755" xr:uid="{00000000-0005-0000-0000-00000F120000}"/>
    <cellStyle name="Moneda 2 8" xfId="4998" xr:uid="{00000000-0005-0000-0000-000010120000}"/>
    <cellStyle name="Moneda 2 9" xfId="5014" xr:uid="{00000000-0005-0000-0000-000011120000}"/>
    <cellStyle name="Moneda 2_PROPUESTA DE RENOVACION NUEVA EPS 2011" xfId="494" xr:uid="{00000000-0005-0000-0000-0000ED010000}"/>
    <cellStyle name="Moneda 3" xfId="495" xr:uid="{00000000-0005-0000-0000-0000EE010000}"/>
    <cellStyle name="Moneda 3 10" xfId="4442" xr:uid="{00000000-0005-0000-0000-000014120000}"/>
    <cellStyle name="Moneda 3 11" xfId="4443" xr:uid="{00000000-0005-0000-0000-000015120000}"/>
    <cellStyle name="Moneda 3 12" xfId="4441" xr:uid="{00000000-0005-0000-0000-000016120000}"/>
    <cellStyle name="Moneda 3 12 2" xfId="5677" xr:uid="{00000000-0005-0000-0000-000017120000}"/>
    <cellStyle name="Moneda 3 13" xfId="5253" xr:uid="{00000000-0005-0000-0000-000018120000}"/>
    <cellStyle name="Moneda 3 14" xfId="5902" xr:uid="{00000000-0005-0000-0000-000019120000}"/>
    <cellStyle name="Moneda 3 2" xfId="496" xr:uid="{00000000-0005-0000-0000-0000EF010000}"/>
    <cellStyle name="Moneda 3 2 2" xfId="5903" xr:uid="{00000000-0005-0000-0000-00001B120000}"/>
    <cellStyle name="Moneda 3 2 2 2" xfId="5013" xr:uid="{00000000-0005-0000-0000-00001C120000}"/>
    <cellStyle name="Moneda 3 2 3" xfId="806" xr:uid="{00000000-0005-0000-0000-00001A120000}"/>
    <cellStyle name="Moneda 3 3" xfId="497" xr:uid="{00000000-0005-0000-0000-0000F0010000}"/>
    <cellStyle name="Moneda 3 3 2" xfId="4444" xr:uid="{00000000-0005-0000-0000-00001D120000}"/>
    <cellStyle name="Moneda 3 4" xfId="4445" xr:uid="{00000000-0005-0000-0000-00001E120000}"/>
    <cellStyle name="Moneda 3 5" xfId="4446" xr:uid="{00000000-0005-0000-0000-00001F120000}"/>
    <cellStyle name="Moneda 3 6" xfId="4447" xr:uid="{00000000-0005-0000-0000-000020120000}"/>
    <cellStyle name="Moneda 3 7" xfId="4448" xr:uid="{00000000-0005-0000-0000-000021120000}"/>
    <cellStyle name="Moneda 3 8" xfId="4449" xr:uid="{00000000-0005-0000-0000-000022120000}"/>
    <cellStyle name="Moneda 3 9" xfId="4450" xr:uid="{00000000-0005-0000-0000-000023120000}"/>
    <cellStyle name="Moneda 4" xfId="498" xr:uid="{00000000-0005-0000-0000-0000F1010000}"/>
    <cellStyle name="Moneda 4 2" xfId="499" xr:uid="{00000000-0005-0000-0000-0000F2010000}"/>
    <cellStyle name="Moneda 4 2 2" xfId="4991" xr:uid="{00000000-0005-0000-0000-000026120000}"/>
    <cellStyle name="Moneda 4 2 2 2" xfId="5226" xr:uid="{00000000-0005-0000-0000-000027120000}"/>
    <cellStyle name="Moneda 4 2 3" xfId="5678" xr:uid="{00000000-0005-0000-0000-000028120000}"/>
    <cellStyle name="Moneda 4 2 4" xfId="5904" xr:uid="{00000000-0005-0000-0000-000029120000}"/>
    <cellStyle name="Moneda 4 2 5" xfId="4451" xr:uid="{00000000-0005-0000-0000-000025120000}"/>
    <cellStyle name="Moneda 4 3" xfId="500" xr:uid="{00000000-0005-0000-0000-0000F3010000}"/>
    <cellStyle name="Moneda 4 3 2" xfId="501" xr:uid="{00000000-0005-0000-0000-0000F4010000}"/>
    <cellStyle name="Moneda 4 3 2 2" xfId="5118" xr:uid="{00000000-0005-0000-0000-00002B120000}"/>
    <cellStyle name="Moneda 4 3 3" xfId="4814" xr:uid="{00000000-0005-0000-0000-00002A120000}"/>
    <cellStyle name="Moneda 4 4" xfId="5254" xr:uid="{00000000-0005-0000-0000-00002C120000}"/>
    <cellStyle name="Moneda 4 5" xfId="804" xr:uid="{00000000-0005-0000-0000-000024120000}"/>
    <cellStyle name="Moneda 5" xfId="502" xr:uid="{00000000-0005-0000-0000-0000F5010000}"/>
    <cellStyle name="Moneda 5 2" xfId="503" xr:uid="{00000000-0005-0000-0000-0000F6010000}"/>
    <cellStyle name="Moneda 5 2 2" xfId="504" xr:uid="{00000000-0005-0000-0000-0000F7010000}"/>
    <cellStyle name="Moneda 5 2 3" xfId="5002" xr:uid="{00000000-0005-0000-0000-00002E120000}"/>
    <cellStyle name="Moneda 5 3" xfId="5260" xr:uid="{00000000-0005-0000-0000-00002F120000}"/>
    <cellStyle name="Moneda 5 4" xfId="5905" xr:uid="{00000000-0005-0000-0000-000030120000}"/>
    <cellStyle name="Moneda 5 5" xfId="4452" xr:uid="{00000000-0005-0000-0000-00002D120000}"/>
    <cellStyle name="Moneda 6" xfId="505" xr:uid="{00000000-0005-0000-0000-0000F8010000}"/>
    <cellStyle name="Moneda 6 2" xfId="506" xr:uid="{00000000-0005-0000-0000-0000F9010000}"/>
    <cellStyle name="Moneda 6 2 2" xfId="5150" xr:uid="{00000000-0005-0000-0000-000033120000}"/>
    <cellStyle name="Moneda 6 2 3" xfId="4904" xr:uid="{00000000-0005-0000-0000-000032120000}"/>
    <cellStyle name="Moneda 6 3" xfId="5005" xr:uid="{00000000-0005-0000-0000-000034120000}"/>
    <cellStyle name="Moneda 6 4" xfId="5342" xr:uid="{00000000-0005-0000-0000-000035120000}"/>
    <cellStyle name="Moneda 6 5" xfId="5906" xr:uid="{00000000-0005-0000-0000-000036120000}"/>
    <cellStyle name="Moneda 7" xfId="507" xr:uid="{00000000-0005-0000-0000-0000FA010000}"/>
    <cellStyle name="Moneda 7 2" xfId="5089" xr:uid="{00000000-0005-0000-0000-000038120000}"/>
    <cellStyle name="Moneda 7 3" xfId="4453" xr:uid="{00000000-0005-0000-0000-000037120000}"/>
    <cellStyle name="Moneda 7 4" xfId="5982" xr:uid="{00000000-0005-0000-0000-00001A020000}"/>
    <cellStyle name="Moneda 8" xfId="508" xr:uid="{00000000-0005-0000-0000-0000FB010000}"/>
    <cellStyle name="Moneda 8 2" xfId="4820" xr:uid="{00000000-0005-0000-0000-00003A120000}"/>
    <cellStyle name="Moneda 8 2 2" xfId="5120" xr:uid="{00000000-0005-0000-0000-00003B120000}"/>
    <cellStyle name="Moneda 8 3" xfId="5098" xr:uid="{00000000-0005-0000-0000-00003C120000}"/>
    <cellStyle name="Moneda 8 4" xfId="4715" xr:uid="{00000000-0005-0000-0000-000039120000}"/>
    <cellStyle name="Moneda 8 5" xfId="5988" xr:uid="{00000000-0005-0000-0000-00001B020000}"/>
    <cellStyle name="Moneda 9" xfId="509" xr:uid="{00000000-0005-0000-0000-0000FC010000}"/>
    <cellStyle name="Moneda 9 2" xfId="5022" xr:uid="{00000000-0005-0000-0000-00003E120000}"/>
    <cellStyle name="Moneda 9 2 2" xfId="5680" xr:uid="{00000000-0005-0000-0000-00003F120000}"/>
    <cellStyle name="Moneda 9 3" xfId="5679" xr:uid="{00000000-0005-0000-0000-000040120000}"/>
    <cellStyle name="Moneda 9 4" xfId="5019" xr:uid="{00000000-0005-0000-0000-00003D120000}"/>
    <cellStyle name="Moneda 9 5" xfId="5979" xr:uid="{00000000-0005-0000-0000-00001C020000}"/>
    <cellStyle name="Monedɡ_Hoja1_Costo Médico POS x T5 y Regional Mar02 MM" xfId="510" xr:uid="{00000000-0005-0000-0000-0000FD010000}"/>
    <cellStyle name="Neutra" xfId="5291" xr:uid="{00000000-0005-0000-0000-000042120000}"/>
    <cellStyle name="Neutral 10" xfId="4454" xr:uid="{00000000-0005-0000-0000-000044120000}"/>
    <cellStyle name="Neutral 11" xfId="4455" xr:uid="{00000000-0005-0000-0000-000045120000}"/>
    <cellStyle name="Neutral 12" xfId="4456" xr:uid="{00000000-0005-0000-0000-000046120000}"/>
    <cellStyle name="Neutral 2" xfId="511" xr:uid="{00000000-0005-0000-0000-0000FE010000}"/>
    <cellStyle name="Neutral 2 2" xfId="5681" xr:uid="{00000000-0005-0000-0000-000048120000}"/>
    <cellStyle name="Neutral 2 3" xfId="5682" xr:uid="{00000000-0005-0000-0000-000049120000}"/>
    <cellStyle name="Neutral 3" xfId="512" xr:uid="{00000000-0005-0000-0000-0000FF010000}"/>
    <cellStyle name="Neutral 3 2" xfId="513" xr:uid="{00000000-0005-0000-0000-000000020000}"/>
    <cellStyle name="Neutral 3 2 2" xfId="5683" xr:uid="{00000000-0005-0000-0000-00004B120000}"/>
    <cellStyle name="Neutral 3 3" xfId="5684" xr:uid="{00000000-0005-0000-0000-00004C120000}"/>
    <cellStyle name="Neutral 4" xfId="514" xr:uid="{00000000-0005-0000-0000-000001020000}"/>
    <cellStyle name="Neutral 4 2" xfId="5685" xr:uid="{00000000-0005-0000-0000-00004E120000}"/>
    <cellStyle name="Neutral 4 3" xfId="5686" xr:uid="{00000000-0005-0000-0000-00004F120000}"/>
    <cellStyle name="Neutral 4 4" xfId="5907" xr:uid="{00000000-0005-0000-0000-000050120000}"/>
    <cellStyle name="Neutral 4 5" xfId="4457" xr:uid="{00000000-0005-0000-0000-00004D120000}"/>
    <cellStyle name="Neutral 5" xfId="4458" xr:uid="{00000000-0005-0000-0000-000051120000}"/>
    <cellStyle name="Neutral 6" xfId="4459" xr:uid="{00000000-0005-0000-0000-000052120000}"/>
    <cellStyle name="Neutral 7" xfId="4460" xr:uid="{00000000-0005-0000-0000-000053120000}"/>
    <cellStyle name="Neutral 8" xfId="4461" xr:uid="{00000000-0005-0000-0000-000054120000}"/>
    <cellStyle name="Neutral 9" xfId="4462" xr:uid="{00000000-0005-0000-0000-000055120000}"/>
    <cellStyle name="No-definido" xfId="515" xr:uid="{00000000-0005-0000-0000-000002020000}"/>
    <cellStyle name="Normal" xfId="0" builtinId="0"/>
    <cellStyle name="Normal - Style1" xfId="807" xr:uid="{00000000-0005-0000-0000-000058120000}"/>
    <cellStyle name="Normal 10" xfId="516" xr:uid="{00000000-0005-0000-0000-000004020000}"/>
    <cellStyle name="Normal 10 10" xfId="5018" xr:uid="{00000000-0005-0000-0000-00005A120000}"/>
    <cellStyle name="Normal 10 2" xfId="517" xr:uid="{00000000-0005-0000-0000-000005020000}"/>
    <cellStyle name="Normal 10 2 2" xfId="5010" xr:uid="{00000000-0005-0000-0000-00005C120000}"/>
    <cellStyle name="Normal 10 2 3" xfId="4464" xr:uid="{00000000-0005-0000-0000-00005B120000}"/>
    <cellStyle name="Normal 10 3" xfId="518" xr:uid="{00000000-0005-0000-0000-000006020000}"/>
    <cellStyle name="Normal 10 3 2" xfId="4803" xr:uid="{00000000-0005-0000-0000-00005E120000}"/>
    <cellStyle name="Normal 10 3 3" xfId="4463" xr:uid="{00000000-0005-0000-0000-00005D120000}"/>
    <cellStyle name="Normal 10 4" xfId="5006" xr:uid="{00000000-0005-0000-0000-00005F120000}"/>
    <cellStyle name="Normal 10 5" xfId="808" xr:uid="{00000000-0005-0000-0000-000059120000}"/>
    <cellStyle name="Normal 11" xfId="519" xr:uid="{00000000-0005-0000-0000-000007020000}"/>
    <cellStyle name="Normal 11 10" xfId="4466" xr:uid="{00000000-0005-0000-0000-000061120000}"/>
    <cellStyle name="Normal 11 11" xfId="4467" xr:uid="{00000000-0005-0000-0000-000062120000}"/>
    <cellStyle name="Normal 11 12" xfId="4465" xr:uid="{00000000-0005-0000-0000-000063120000}"/>
    <cellStyle name="Normal 11 12 2" xfId="5687" xr:uid="{00000000-0005-0000-0000-000064120000}"/>
    <cellStyle name="Normal 11 13" xfId="5813" xr:uid="{00000000-0005-0000-0000-000065120000}"/>
    <cellStyle name="Normal 11 14" xfId="809" xr:uid="{00000000-0005-0000-0000-000060120000}"/>
    <cellStyle name="Normal 11 2" xfId="520" xr:uid="{00000000-0005-0000-0000-000008020000}"/>
    <cellStyle name="Normal 11 2 2" xfId="521" xr:uid="{00000000-0005-0000-0000-000009020000}"/>
    <cellStyle name="Normal 11 2 3" xfId="4468" xr:uid="{00000000-0005-0000-0000-000066120000}"/>
    <cellStyle name="Normal 11 3" xfId="522" xr:uid="{00000000-0005-0000-0000-00000A020000}"/>
    <cellStyle name="Normal 11 3 2" xfId="4469" xr:uid="{00000000-0005-0000-0000-000068120000}"/>
    <cellStyle name="Normal 11 4" xfId="523" xr:uid="{00000000-0005-0000-0000-00000B020000}"/>
    <cellStyle name="Normal 11 4 2" xfId="524" xr:uid="{00000000-0005-0000-0000-00000C020000}"/>
    <cellStyle name="Normal 11 4 3" xfId="4470" xr:uid="{00000000-0005-0000-0000-000069120000}"/>
    <cellStyle name="Normal 11 5" xfId="525" xr:uid="{00000000-0005-0000-0000-00000D020000}"/>
    <cellStyle name="Normal 11 5 2" xfId="4471" xr:uid="{00000000-0005-0000-0000-00006A120000}"/>
    <cellStyle name="Normal 11 6" xfId="4472" xr:uid="{00000000-0005-0000-0000-00006B120000}"/>
    <cellStyle name="Normal 11 7" xfId="4473" xr:uid="{00000000-0005-0000-0000-00006C120000}"/>
    <cellStyle name="Normal 11 8" xfId="4474" xr:uid="{00000000-0005-0000-0000-00006D120000}"/>
    <cellStyle name="Normal 11 9" xfId="4475" xr:uid="{00000000-0005-0000-0000-00006E120000}"/>
    <cellStyle name="Normal 12" xfId="526" xr:uid="{00000000-0005-0000-0000-00000E020000}"/>
    <cellStyle name="Normal 12 2" xfId="527" xr:uid="{00000000-0005-0000-0000-00000F020000}"/>
    <cellStyle name="Normal 12 2 2" xfId="528" xr:uid="{00000000-0005-0000-0000-000010020000}"/>
    <cellStyle name="Normal 12 2 3" xfId="4476" xr:uid="{00000000-0005-0000-0000-000070120000}"/>
    <cellStyle name="Normal 12 3" xfId="529" xr:uid="{00000000-0005-0000-0000-000011020000}"/>
    <cellStyle name="Normal 12 3 2" xfId="5021" xr:uid="{00000000-0005-0000-0000-000071120000}"/>
    <cellStyle name="Normal 12 4" xfId="5828" xr:uid="{00000000-0005-0000-0000-000072120000}"/>
    <cellStyle name="Normal 12 5" xfId="810" xr:uid="{00000000-0005-0000-0000-00006F120000}"/>
    <cellStyle name="Normal 13" xfId="530" xr:uid="{00000000-0005-0000-0000-000012020000}"/>
    <cellStyle name="Normal 13 2" xfId="4477" xr:uid="{00000000-0005-0000-0000-000074120000}"/>
    <cellStyle name="Normal 13 3" xfId="5317" xr:uid="{00000000-0005-0000-0000-000075120000}"/>
    <cellStyle name="Normal 13 4" xfId="5908" xr:uid="{00000000-0005-0000-0000-000076120000}"/>
    <cellStyle name="Normal 13 5" xfId="811" xr:uid="{00000000-0005-0000-0000-000073120000}"/>
    <cellStyle name="Normal 13 6" xfId="5997" xr:uid="{00000000-0005-0000-0000-000033020000}"/>
    <cellStyle name="Normal 14" xfId="531" xr:uid="{00000000-0005-0000-0000-000013020000}"/>
    <cellStyle name="Normal 14 2" xfId="532" xr:uid="{00000000-0005-0000-0000-000014020000}"/>
    <cellStyle name="Normal 14 2 2" xfId="5090" xr:uid="{00000000-0005-0000-0000-000079120000}"/>
    <cellStyle name="Normal 14 2 3" xfId="4478" xr:uid="{00000000-0005-0000-0000-000078120000}"/>
    <cellStyle name="Normal 14 3" xfId="533" xr:uid="{00000000-0005-0000-0000-000015020000}"/>
    <cellStyle name="Normal 14 4" xfId="5921" xr:uid="{00000000-0005-0000-0000-00007B120000}"/>
    <cellStyle name="Normal 14 5" xfId="812" xr:uid="{00000000-0005-0000-0000-000077120000}"/>
    <cellStyle name="Normal 15" xfId="534" xr:uid="{00000000-0005-0000-0000-000016020000}"/>
    <cellStyle name="Normal 15 2" xfId="535" xr:uid="{00000000-0005-0000-0000-000017020000}"/>
    <cellStyle name="Normal 15 2 2" xfId="4861" xr:uid="{00000000-0005-0000-0000-00007E120000}"/>
    <cellStyle name="Normal 15 2 3" xfId="5923" xr:uid="{00000000-0005-0000-0000-00007F120000}"/>
    <cellStyle name="Normal 15 2 4" xfId="4801" xr:uid="{00000000-0005-0000-0000-00007D120000}"/>
    <cellStyle name="Normal 15 3" xfId="4816" xr:uid="{00000000-0005-0000-0000-000080120000}"/>
    <cellStyle name="Normal 15 4" xfId="4981" xr:uid="{00000000-0005-0000-0000-000081120000}"/>
    <cellStyle name="Normal 15 5" xfId="5318" xr:uid="{00000000-0005-0000-0000-000082120000}"/>
    <cellStyle name="Normal 15 6" xfId="5922" xr:uid="{00000000-0005-0000-0000-000083120000}"/>
    <cellStyle name="Normal 15 7" xfId="813" xr:uid="{00000000-0005-0000-0000-00007C120000}"/>
    <cellStyle name="Normal 16" xfId="536" xr:uid="{00000000-0005-0000-0000-000018020000}"/>
    <cellStyle name="Normal 16 2" xfId="5319" xr:uid="{00000000-0005-0000-0000-000085120000}"/>
    <cellStyle name="Normal 16 3" xfId="5924" xr:uid="{00000000-0005-0000-0000-000086120000}"/>
    <cellStyle name="Normal 16 4" xfId="814" xr:uid="{00000000-0005-0000-0000-000084120000}"/>
    <cellStyle name="Normal 17" xfId="537" xr:uid="{00000000-0005-0000-0000-000019020000}"/>
    <cellStyle name="Normal 17 2" xfId="4479" xr:uid="{00000000-0005-0000-0000-000088120000}"/>
    <cellStyle name="Normal 17 3" xfId="5925" xr:uid="{00000000-0005-0000-0000-000089120000}"/>
    <cellStyle name="Normal 17 4" xfId="815" xr:uid="{00000000-0005-0000-0000-000087120000}"/>
    <cellStyle name="Normal 18" xfId="816" xr:uid="{00000000-0005-0000-0000-00008A120000}"/>
    <cellStyle name="Normal 18 2" xfId="4480" xr:uid="{00000000-0005-0000-0000-00008B120000}"/>
    <cellStyle name="Normal 18 3" xfId="5941" xr:uid="{00000000-0005-0000-0000-00008C120000}"/>
    <cellStyle name="Normal 19" xfId="817" xr:uid="{00000000-0005-0000-0000-00008D120000}"/>
    <cellStyle name="Normal 19 2" xfId="4481" xr:uid="{00000000-0005-0000-0000-00008E120000}"/>
    <cellStyle name="Normal 2" xfId="6" xr:uid="{00000000-0005-0000-0000-00001A020000}"/>
    <cellStyle name="Normal 2 10" xfId="538" xr:uid="{00000000-0005-0000-0000-00001B020000}"/>
    <cellStyle name="Normal 2 10 2" xfId="4482" xr:uid="{00000000-0005-0000-0000-000090120000}"/>
    <cellStyle name="Normal 2 11" xfId="4483" xr:uid="{00000000-0005-0000-0000-000091120000}"/>
    <cellStyle name="Normal 2 12" xfId="4484" xr:uid="{00000000-0005-0000-0000-000092120000}"/>
    <cellStyle name="Normal 2 13" xfId="4485" xr:uid="{00000000-0005-0000-0000-000093120000}"/>
    <cellStyle name="Normal 2 14" xfId="4486" xr:uid="{00000000-0005-0000-0000-000094120000}"/>
    <cellStyle name="Normal 2 15" xfId="539" xr:uid="{00000000-0005-0000-0000-00001C020000}"/>
    <cellStyle name="Normal 2 15 2" xfId="540" xr:uid="{00000000-0005-0000-0000-00001D020000}"/>
    <cellStyle name="Normal 2 15 2 2" xfId="5819" xr:uid="{00000000-0005-0000-0000-000097120000}"/>
    <cellStyle name="Normal 2 15 2 3" xfId="5797" xr:uid="{00000000-0005-0000-0000-000098120000}"/>
    <cellStyle name="Normal 2 15 3" xfId="5091" xr:uid="{00000000-0005-0000-0000-000099120000}"/>
    <cellStyle name="Normal 2 15 3 2" xfId="5808" xr:uid="{00000000-0005-0000-0000-00009A120000}"/>
    <cellStyle name="Normal 2 15 4" xfId="5688" xr:uid="{00000000-0005-0000-0000-00009B120000}"/>
    <cellStyle name="Normal 2 15 5" xfId="5794" xr:uid="{00000000-0005-0000-0000-00009C120000}"/>
    <cellStyle name="Normal 2 16" xfId="4487" xr:uid="{00000000-0005-0000-0000-00009D120000}"/>
    <cellStyle name="Normal 2 16 2" xfId="5092" xr:uid="{00000000-0005-0000-0000-00009E120000}"/>
    <cellStyle name="Normal 2 16 3" xfId="5689" xr:uid="{00000000-0005-0000-0000-00009F120000}"/>
    <cellStyle name="Normal 2 17" xfId="4488" xr:uid="{00000000-0005-0000-0000-0000A0120000}"/>
    <cellStyle name="Normal 2 17 2" xfId="5093" xr:uid="{00000000-0005-0000-0000-0000A1120000}"/>
    <cellStyle name="Normal 2 17 3" xfId="5690" xr:uid="{00000000-0005-0000-0000-0000A2120000}"/>
    <cellStyle name="Normal 2 18" xfId="884" xr:uid="{00000000-0005-0000-0000-0000A3120000}"/>
    <cellStyle name="Normal 2 18 2" xfId="4821" xr:uid="{00000000-0005-0000-0000-0000A4120000}"/>
    <cellStyle name="Normal 2 19" xfId="4712" xr:uid="{00000000-0005-0000-0000-0000A5120000}"/>
    <cellStyle name="Normal 2 19 2" xfId="4755" xr:uid="{00000000-0005-0000-0000-0000A6120000}"/>
    <cellStyle name="Normal 2 19 2 2" xfId="4826" xr:uid="{00000000-0005-0000-0000-0000A7120000}"/>
    <cellStyle name="Normal 2 2" xfId="541" xr:uid="{00000000-0005-0000-0000-00001E020000}"/>
    <cellStyle name="Normal 2 2 10" xfId="4490" xr:uid="{00000000-0005-0000-0000-0000A9120000}"/>
    <cellStyle name="Normal 2 2 11" xfId="4491" xr:uid="{00000000-0005-0000-0000-0000AA120000}"/>
    <cellStyle name="Normal 2 2 12" xfId="4492" xr:uid="{00000000-0005-0000-0000-0000AB120000}"/>
    <cellStyle name="Normal 2 2 13" xfId="4493" xr:uid="{00000000-0005-0000-0000-0000AC120000}"/>
    <cellStyle name="Normal 2 2 14" xfId="4489" xr:uid="{00000000-0005-0000-0000-0000AD120000}"/>
    <cellStyle name="Normal 2 2 14 2" xfId="5691" xr:uid="{00000000-0005-0000-0000-0000AE120000}"/>
    <cellStyle name="Normal 2 2 15" xfId="4982" xr:uid="{00000000-0005-0000-0000-0000AF120000}"/>
    <cellStyle name="Normal 2 2 2" xfId="542" xr:uid="{00000000-0005-0000-0000-00001F020000}"/>
    <cellStyle name="Normal 2 2 2 2" xfId="543" xr:uid="{00000000-0005-0000-0000-000020020000}"/>
    <cellStyle name="Normal 2 2 2 3" xfId="544" xr:uid="{00000000-0005-0000-0000-000021020000}"/>
    <cellStyle name="Normal 2 2 2 3 2" xfId="545" xr:uid="{00000000-0005-0000-0000-000022020000}"/>
    <cellStyle name="Normal 2 2 2 3 3" xfId="5821" xr:uid="{00000000-0005-0000-0000-0000B2120000}"/>
    <cellStyle name="Normal 2 2 3" xfId="546" xr:uid="{00000000-0005-0000-0000-000023020000}"/>
    <cellStyle name="Normal 2 2 3 2" xfId="547" xr:uid="{00000000-0005-0000-0000-000024020000}"/>
    <cellStyle name="Normal 2 2 3 3" xfId="548" xr:uid="{00000000-0005-0000-0000-000025020000}"/>
    <cellStyle name="Normal 2 2 3 4" xfId="4494" xr:uid="{00000000-0005-0000-0000-0000B4120000}"/>
    <cellStyle name="Normal 2 2 3 5" xfId="6008" xr:uid="{BEF02BD1-706F-45DA-9007-F13BF09253A8}"/>
    <cellStyle name="Normal 2 2 4" xfId="549" xr:uid="{00000000-0005-0000-0000-000026020000}"/>
    <cellStyle name="Normal 2 2 4 2" xfId="4495" xr:uid="{00000000-0005-0000-0000-0000B6120000}"/>
    <cellStyle name="Normal 2 2 5" xfId="550" xr:uid="{00000000-0005-0000-0000-000027020000}"/>
    <cellStyle name="Normal 2 2 5 2" xfId="551" xr:uid="{00000000-0005-0000-0000-000028020000}"/>
    <cellStyle name="Normal 2 2 5 3" xfId="4496" xr:uid="{00000000-0005-0000-0000-0000B7120000}"/>
    <cellStyle name="Normal 2 2 6" xfId="552" xr:uid="{00000000-0005-0000-0000-000029020000}"/>
    <cellStyle name="Normal 2 2 6 2" xfId="4497" xr:uid="{00000000-0005-0000-0000-0000B8120000}"/>
    <cellStyle name="Normal 2 2 7" xfId="4498" xr:uid="{00000000-0005-0000-0000-0000B9120000}"/>
    <cellStyle name="Normal 2 2 8" xfId="4499" xr:uid="{00000000-0005-0000-0000-0000BA120000}"/>
    <cellStyle name="Normal 2 2 9" xfId="4500" xr:uid="{00000000-0005-0000-0000-0000BB120000}"/>
    <cellStyle name="Normal 2 2_Slip ABBOTT S A " xfId="4501" xr:uid="{00000000-0005-0000-0000-0000BC120000}"/>
    <cellStyle name="Normal 2 20" xfId="756" xr:uid="{00000000-0005-0000-0000-0000BD120000}"/>
    <cellStyle name="Normal 2 20 2" xfId="5692" xr:uid="{00000000-0005-0000-0000-0000BE120000}"/>
    <cellStyle name="Normal 2 21" xfId="5693" xr:uid="{00000000-0005-0000-0000-0000BF120000}"/>
    <cellStyle name="Normal 2 22" xfId="5255" xr:uid="{00000000-0005-0000-0000-0000C0120000}"/>
    <cellStyle name="Normal 2 23" xfId="704" xr:uid="{00000000-0005-0000-0000-00008F120000}"/>
    <cellStyle name="Normal 2 3" xfId="553" xr:uid="{00000000-0005-0000-0000-00002A020000}"/>
    <cellStyle name="Normal 2 3 2" xfId="554" xr:uid="{00000000-0005-0000-0000-00002B020000}"/>
    <cellStyle name="Normal 2 3 2 2" xfId="4802" xr:uid="{00000000-0005-0000-0000-0000C3120000}"/>
    <cellStyle name="Normal 2 3 2 2 2" xfId="5695" xr:uid="{00000000-0005-0000-0000-0000C4120000}"/>
    <cellStyle name="Normal 2 3 2 3" xfId="5694" xr:uid="{00000000-0005-0000-0000-0000C5120000}"/>
    <cellStyle name="Normal 2 3 2 4" xfId="5909" xr:uid="{00000000-0005-0000-0000-0000C6120000}"/>
    <cellStyle name="Normal 2 3 3" xfId="555" xr:uid="{00000000-0005-0000-0000-00002C020000}"/>
    <cellStyle name="Normal 2 3 3 2" xfId="556" xr:uid="{00000000-0005-0000-0000-00002D020000}"/>
    <cellStyle name="Normal 2 3 3 2 2" xfId="5696" xr:uid="{00000000-0005-0000-0000-0000C8120000}"/>
    <cellStyle name="Normal 2 3 3 3" xfId="4813" xr:uid="{00000000-0005-0000-0000-0000C7120000}"/>
    <cellStyle name="Normal 2 3 4" xfId="5812" xr:uid="{00000000-0005-0000-0000-0000C9120000}"/>
    <cellStyle name="Normal 2 4" xfId="557" xr:uid="{00000000-0005-0000-0000-00002E020000}"/>
    <cellStyle name="Normal 2 4 2" xfId="558" xr:uid="{00000000-0005-0000-0000-00002F020000}"/>
    <cellStyle name="Normal 2 4 2 2" xfId="4992" xr:uid="{00000000-0005-0000-0000-0000CC120000}"/>
    <cellStyle name="Normal 2 4 2 2 2" xfId="5227" xr:uid="{00000000-0005-0000-0000-0000CD120000}"/>
    <cellStyle name="Normal 2 4 2 3" xfId="5697" xr:uid="{00000000-0005-0000-0000-0000CE120000}"/>
    <cellStyle name="Normal 2 4 2 4" xfId="4502" xr:uid="{00000000-0005-0000-0000-0000CB120000}"/>
    <cellStyle name="Normal 2 4 3" xfId="5698" xr:uid="{00000000-0005-0000-0000-0000CF120000}"/>
    <cellStyle name="Normal 2 4 4" xfId="5016" xr:uid="{00000000-0005-0000-0000-0000D0120000}"/>
    <cellStyle name="Normal 2 4 4 2" xfId="5699" xr:uid="{00000000-0005-0000-0000-0000D1120000}"/>
    <cellStyle name="Normal 2 4 5" xfId="881" xr:uid="{00000000-0005-0000-0000-0000CA120000}"/>
    <cellStyle name="Normal 2 5" xfId="559" xr:uid="{00000000-0005-0000-0000-000030020000}"/>
    <cellStyle name="Normal 2 5 2" xfId="4503" xr:uid="{00000000-0005-0000-0000-0000D3120000}"/>
    <cellStyle name="Normal 2 5 3" xfId="5910" xr:uid="{00000000-0005-0000-0000-0000D4120000}"/>
    <cellStyle name="Normal 2 5 4" xfId="709" xr:uid="{00000000-0005-0000-0000-0000D2120000}"/>
    <cellStyle name="Normal 2 6" xfId="560" xr:uid="{00000000-0005-0000-0000-000031020000}"/>
    <cellStyle name="Normal 2 6 2" xfId="4504" xr:uid="{00000000-0005-0000-0000-0000D5120000}"/>
    <cellStyle name="Normal 2 7" xfId="561" xr:uid="{00000000-0005-0000-0000-000032020000}"/>
    <cellStyle name="Normal 2 7 2" xfId="5262" xr:uid="{00000000-0005-0000-0000-0000D7120000}"/>
    <cellStyle name="Normal 2 7 3" xfId="4505" xr:uid="{00000000-0005-0000-0000-0000D6120000}"/>
    <cellStyle name="Normal 2 8" xfId="562" xr:uid="{00000000-0005-0000-0000-000033020000}"/>
    <cellStyle name="Normal 2 8 2" xfId="5320" xr:uid="{00000000-0005-0000-0000-0000D9120000}"/>
    <cellStyle name="Normal 2 8 3" xfId="4506" xr:uid="{00000000-0005-0000-0000-0000D8120000}"/>
    <cellStyle name="Normal 2 9" xfId="563" xr:uid="{00000000-0005-0000-0000-000034020000}"/>
    <cellStyle name="Normal 2 9 2" xfId="4507" xr:uid="{00000000-0005-0000-0000-0000DA120000}"/>
    <cellStyle name="Normal 2_100218_Slip_GV_SYLVANIA_DTORRES" xfId="757" xr:uid="{00000000-0005-0000-0000-0000DB120000}"/>
    <cellStyle name="Normal 20" xfId="818" xr:uid="{00000000-0005-0000-0000-0000DC120000}"/>
    <cellStyle name="Normal 20 2" xfId="880" xr:uid="{00000000-0005-0000-0000-0000DD120000}"/>
    <cellStyle name="Normal 20 3" xfId="4508" xr:uid="{00000000-0005-0000-0000-0000DE120000}"/>
    <cellStyle name="Normal 21" xfId="819" xr:uid="{00000000-0005-0000-0000-0000DF120000}"/>
    <cellStyle name="Normal 21 2" xfId="4509" xr:uid="{00000000-0005-0000-0000-0000E0120000}"/>
    <cellStyle name="Normal 22" xfId="820" xr:uid="{00000000-0005-0000-0000-0000E1120000}"/>
    <cellStyle name="Normal 22 2" xfId="5321" xr:uid="{00000000-0005-0000-0000-0000E2120000}"/>
    <cellStyle name="Normal 22 2 2" xfId="5943" xr:uid="{00000000-0005-0000-0000-0000E3120000}"/>
    <cellStyle name="Normal 23" xfId="821" xr:uid="{00000000-0005-0000-0000-0000E4120000}"/>
    <cellStyle name="Normal 23 2" xfId="879" xr:uid="{00000000-0005-0000-0000-0000E5120000}"/>
    <cellStyle name="Normal 23 3" xfId="5322" xr:uid="{00000000-0005-0000-0000-0000E6120000}"/>
    <cellStyle name="Normal 24" xfId="822" xr:uid="{00000000-0005-0000-0000-0000E7120000}"/>
    <cellStyle name="Normal 24 2" xfId="5323" xr:uid="{00000000-0005-0000-0000-0000E8120000}"/>
    <cellStyle name="Normal 25" xfId="823" xr:uid="{00000000-0005-0000-0000-0000E9120000}"/>
    <cellStyle name="Normal 25 2" xfId="5324" xr:uid="{00000000-0005-0000-0000-0000EA120000}"/>
    <cellStyle name="Normal 26" xfId="824" xr:uid="{00000000-0005-0000-0000-0000EB120000}"/>
    <cellStyle name="Normal 26 2" xfId="5325" xr:uid="{00000000-0005-0000-0000-0000EC120000}"/>
    <cellStyle name="Normal 27" xfId="825" xr:uid="{00000000-0005-0000-0000-0000ED120000}"/>
    <cellStyle name="Normal 27 2" xfId="5326" xr:uid="{00000000-0005-0000-0000-0000EE120000}"/>
    <cellStyle name="Normal 28" xfId="826" xr:uid="{00000000-0005-0000-0000-0000EF120000}"/>
    <cellStyle name="Normal 28 2" xfId="5327" xr:uid="{00000000-0005-0000-0000-0000F0120000}"/>
    <cellStyle name="Normal 29" xfId="827" xr:uid="{00000000-0005-0000-0000-0000F1120000}"/>
    <cellStyle name="Normal 29 2" xfId="5328" xr:uid="{00000000-0005-0000-0000-0000F2120000}"/>
    <cellStyle name="Normal 3" xfId="2" xr:uid="{00000000-0005-0000-0000-000036020000}"/>
    <cellStyle name="Normal 3 10" xfId="564" xr:uid="{00000000-0005-0000-0000-000037020000}"/>
    <cellStyle name="Normal 3 11" xfId="4511" xr:uid="{00000000-0005-0000-0000-0000F5120000}"/>
    <cellStyle name="Normal 3 12" xfId="4512" xr:uid="{00000000-0005-0000-0000-0000F6120000}"/>
    <cellStyle name="Normal 3 13" xfId="4513" xr:uid="{00000000-0005-0000-0000-0000F7120000}"/>
    <cellStyle name="Normal 3 14" xfId="4514" xr:uid="{00000000-0005-0000-0000-0000F8120000}"/>
    <cellStyle name="Normal 3 15" xfId="4515" xr:uid="{00000000-0005-0000-0000-0000F9120000}"/>
    <cellStyle name="Normal 3 16" xfId="4510" xr:uid="{00000000-0005-0000-0000-0000FA120000}"/>
    <cellStyle name="Normal 3 16 2" xfId="4822" xr:uid="{00000000-0005-0000-0000-0000FB120000}"/>
    <cellStyle name="Normal 3 16 2 2" xfId="4805" xr:uid="{00000000-0005-0000-0000-0000FC120000}"/>
    <cellStyle name="Normal 3 16 2 3" xfId="5121" xr:uid="{00000000-0005-0000-0000-0000FD120000}"/>
    <cellStyle name="Normal 3 16 3" xfId="5700" xr:uid="{00000000-0005-0000-0000-0000FE120000}"/>
    <cellStyle name="Normal 3 17" xfId="5804" xr:uid="{00000000-0005-0000-0000-0000FF120000}"/>
    <cellStyle name="Normal 3 2" xfId="565" xr:uid="{00000000-0005-0000-0000-000038020000}"/>
    <cellStyle name="Normal 3 2 2" xfId="566" xr:uid="{00000000-0005-0000-0000-000039020000}"/>
    <cellStyle name="Normal 3 2 2 2" xfId="567" xr:uid="{00000000-0005-0000-0000-00003A020000}"/>
    <cellStyle name="Normal 3 2 2 2 2" xfId="5115" xr:uid="{00000000-0005-0000-0000-000003130000}"/>
    <cellStyle name="Normal 3 2 2 3" xfId="5701" xr:uid="{00000000-0005-0000-0000-000004130000}"/>
    <cellStyle name="Normal 3 2 2 4" xfId="5817" xr:uid="{00000000-0005-0000-0000-000005130000}"/>
    <cellStyle name="Normal 3 2 2 5" xfId="4516" xr:uid="{00000000-0005-0000-0000-000001130000}"/>
    <cellStyle name="Normal 3 2 3" xfId="568" xr:uid="{00000000-0005-0000-0000-00003B020000}"/>
    <cellStyle name="Normal 3 2 3 2" xfId="569" xr:uid="{00000000-0005-0000-0000-00003C020000}"/>
    <cellStyle name="Normal 3 2 3 2 2" xfId="5702" xr:uid="{00000000-0005-0000-0000-000007130000}"/>
    <cellStyle name="Normal 3 2 3 3" xfId="828" xr:uid="{00000000-0005-0000-0000-000006130000}"/>
    <cellStyle name="Normal 3 2 4" xfId="5703" xr:uid="{00000000-0005-0000-0000-000008130000}"/>
    <cellStyle name="Normal 3 2 5" xfId="5259" xr:uid="{00000000-0005-0000-0000-000009130000}"/>
    <cellStyle name="Normal 3 2 6" xfId="5795" xr:uid="{00000000-0005-0000-0000-00000A130000}"/>
    <cellStyle name="Normal 3 3" xfId="570" xr:uid="{00000000-0005-0000-0000-00003D020000}"/>
    <cellStyle name="Normal 3 3 2" xfId="571" xr:uid="{00000000-0005-0000-0000-00003E020000}"/>
    <cellStyle name="Normal 3 3 2 2" xfId="5704" xr:uid="{00000000-0005-0000-0000-00000C130000}"/>
    <cellStyle name="Normal 3 3 3" xfId="572" xr:uid="{00000000-0005-0000-0000-00003F020000}"/>
    <cellStyle name="Normal 3 3 3 2" xfId="5705" xr:uid="{00000000-0005-0000-0000-00000D130000}"/>
    <cellStyle name="Normal 3 3 4" xfId="5830" xr:uid="{00000000-0005-0000-0000-00000E130000}"/>
    <cellStyle name="Normal 3 4" xfId="10" xr:uid="{00000000-0005-0000-0000-000040020000}"/>
    <cellStyle name="Normal 3 4 2" xfId="573" xr:uid="{00000000-0005-0000-0000-000041020000}"/>
    <cellStyle name="Normal 3 4 2 2" xfId="5706" xr:uid="{00000000-0005-0000-0000-000010130000}"/>
    <cellStyle name="Normal 3 4 3" xfId="5707" xr:uid="{00000000-0005-0000-0000-000011130000}"/>
    <cellStyle name="Normal 3 4 4" xfId="5832" xr:uid="{00000000-0005-0000-0000-000012130000}"/>
    <cellStyle name="Normal 3 4 5" xfId="4517" xr:uid="{00000000-0005-0000-0000-00000F130000}"/>
    <cellStyle name="Normal 3 5" xfId="574" xr:uid="{00000000-0005-0000-0000-000042020000}"/>
    <cellStyle name="Normal 3 5 2" xfId="5835" xr:uid="{00000000-0005-0000-0000-000014130000}"/>
    <cellStyle name="Normal 3 5 3" xfId="4518" xr:uid="{00000000-0005-0000-0000-000013130000}"/>
    <cellStyle name="Normal 3 6" xfId="575" xr:uid="{00000000-0005-0000-0000-000043020000}"/>
    <cellStyle name="Normal 3 6 2" xfId="4519" xr:uid="{00000000-0005-0000-0000-000015130000}"/>
    <cellStyle name="Normal 3 6 3" xfId="5968" xr:uid="{00000000-0005-0000-0000-000064020000}"/>
    <cellStyle name="Normal 3 7" xfId="576" xr:uid="{00000000-0005-0000-0000-000044020000}"/>
    <cellStyle name="Normal 3 8" xfId="4520" xr:uid="{00000000-0005-0000-0000-000017130000}"/>
    <cellStyle name="Normal 3 9" xfId="4521" xr:uid="{00000000-0005-0000-0000-000018130000}"/>
    <cellStyle name="Normal 30" xfId="829" xr:uid="{00000000-0005-0000-0000-000019130000}"/>
    <cellStyle name="Normal 30 2" xfId="5329" xr:uid="{00000000-0005-0000-0000-00001A130000}"/>
    <cellStyle name="Normal 31" xfId="830" xr:uid="{00000000-0005-0000-0000-00001B130000}"/>
    <cellStyle name="Normal 31 2" xfId="5330" xr:uid="{00000000-0005-0000-0000-00001C130000}"/>
    <cellStyle name="Normal 32" xfId="831" xr:uid="{00000000-0005-0000-0000-00001D130000}"/>
    <cellStyle name="Normal 32 2" xfId="5012" xr:uid="{00000000-0005-0000-0000-00001E130000}"/>
    <cellStyle name="Normal 32 3" xfId="5331" xr:uid="{00000000-0005-0000-0000-00001F130000}"/>
    <cellStyle name="Normal 33" xfId="832" xr:uid="{00000000-0005-0000-0000-000020130000}"/>
    <cellStyle name="Normal 33 2" xfId="5332" xr:uid="{00000000-0005-0000-0000-000021130000}"/>
    <cellStyle name="Normal 34" xfId="833" xr:uid="{00000000-0005-0000-0000-000022130000}"/>
    <cellStyle name="Normal 34 2" xfId="5333" xr:uid="{00000000-0005-0000-0000-000023130000}"/>
    <cellStyle name="Normal 35" xfId="834" xr:uid="{00000000-0005-0000-0000-000024130000}"/>
    <cellStyle name="Normal 35 2" xfId="5709" xr:uid="{00000000-0005-0000-0000-000025130000}"/>
    <cellStyle name="Normal 35 3" xfId="5708" xr:uid="{00000000-0005-0000-0000-000026130000}"/>
    <cellStyle name="Normal 36" xfId="835" xr:uid="{00000000-0005-0000-0000-000027130000}"/>
    <cellStyle name="Normal 36 2" xfId="5334" xr:uid="{00000000-0005-0000-0000-000028130000}"/>
    <cellStyle name="Normal 37" xfId="836" xr:uid="{00000000-0005-0000-0000-000029130000}"/>
    <cellStyle name="Normal 37 2" xfId="5335" xr:uid="{00000000-0005-0000-0000-00002A130000}"/>
    <cellStyle name="Normal 38" xfId="837" xr:uid="{00000000-0005-0000-0000-00002B130000}"/>
    <cellStyle name="Normal 38 2" xfId="5336" xr:uid="{00000000-0005-0000-0000-00002C130000}"/>
    <cellStyle name="Normal 39" xfId="838" xr:uid="{00000000-0005-0000-0000-00002D130000}"/>
    <cellStyle name="Normal 39 2" xfId="5337" xr:uid="{00000000-0005-0000-0000-00002E130000}"/>
    <cellStyle name="Normal 4" xfId="577" xr:uid="{00000000-0005-0000-0000-000045020000}"/>
    <cellStyle name="Normal 4 10" xfId="4523" xr:uid="{00000000-0005-0000-0000-000030130000}"/>
    <cellStyle name="Normal 4 11" xfId="4524" xr:uid="{00000000-0005-0000-0000-000031130000}"/>
    <cellStyle name="Normal 4 12" xfId="4525" xr:uid="{00000000-0005-0000-0000-000032130000}"/>
    <cellStyle name="Normal 4 13" xfId="4522" xr:uid="{00000000-0005-0000-0000-000033130000}"/>
    <cellStyle name="Normal 4 14" xfId="5805" xr:uid="{00000000-0005-0000-0000-000034130000}"/>
    <cellStyle name="Normal 4 2" xfId="578" xr:uid="{00000000-0005-0000-0000-000046020000}"/>
    <cellStyle name="Normal 4 2 2" xfId="579" xr:uid="{00000000-0005-0000-0000-000047020000}"/>
    <cellStyle name="Normal 4 2 2 2" xfId="580" xr:uid="{00000000-0005-0000-0000-000048020000}"/>
    <cellStyle name="Normal 4 2 2 2 2" xfId="5710" xr:uid="{00000000-0005-0000-0000-000037130000}"/>
    <cellStyle name="Normal 4 2 2 3" xfId="4526" xr:uid="{00000000-0005-0000-0000-000036130000}"/>
    <cellStyle name="Normal 4 2 2 4" xfId="6006" xr:uid="{7D0CDAD4-75B9-44E8-ADA8-3894672A5102}"/>
    <cellStyle name="Normal 4 2 3" xfId="581" xr:uid="{00000000-0005-0000-0000-000049020000}"/>
    <cellStyle name="Normal 4 2 3 2" xfId="4810" xr:uid="{00000000-0005-0000-0000-000039130000}"/>
    <cellStyle name="Normal 4 2 3 2 2" xfId="5117" xr:uid="{00000000-0005-0000-0000-00003A130000}"/>
    <cellStyle name="Normal 4 2 3 3" xfId="5711" xr:uid="{00000000-0005-0000-0000-00003B130000}"/>
    <cellStyle name="Normal 4 2 4" xfId="5911" xr:uid="{00000000-0005-0000-0000-00003C130000}"/>
    <cellStyle name="Normal 4 2 5" xfId="839" xr:uid="{00000000-0005-0000-0000-000035130000}"/>
    <cellStyle name="Normal 4 3" xfId="582" xr:uid="{00000000-0005-0000-0000-00004A020000}"/>
    <cellStyle name="Normal 4 3 2" xfId="4527" xr:uid="{00000000-0005-0000-0000-00003E130000}"/>
    <cellStyle name="Normal 4 4" xfId="583" xr:uid="{00000000-0005-0000-0000-00004B020000}"/>
    <cellStyle name="Normal 4 4 2" xfId="4528" xr:uid="{00000000-0005-0000-0000-000040130000}"/>
    <cellStyle name="Normal 4 5" xfId="584" xr:uid="{00000000-0005-0000-0000-00004C020000}"/>
    <cellStyle name="Normal 4 5 2" xfId="585" xr:uid="{00000000-0005-0000-0000-00004D020000}"/>
    <cellStyle name="Normal 4 5 2 2" xfId="4530" xr:uid="{00000000-0005-0000-0000-000042130000}"/>
    <cellStyle name="Normal 4 5 3" xfId="4529" xr:uid="{00000000-0005-0000-0000-000041130000}"/>
    <cellStyle name="Normal 4 5 4" xfId="6005" xr:uid="{DF682587-EC29-403D-9477-23E003BE6697}"/>
    <cellStyle name="Normal 4 6" xfId="586" xr:uid="{00000000-0005-0000-0000-00004E020000}"/>
    <cellStyle name="Normal 4 6 2" xfId="587" xr:uid="{00000000-0005-0000-0000-00004F020000}"/>
    <cellStyle name="Normal 4 6 2 2" xfId="4531" xr:uid="{00000000-0005-0000-0000-000044130000}"/>
    <cellStyle name="Normal 4 7" xfId="4532" xr:uid="{00000000-0005-0000-0000-000045130000}"/>
    <cellStyle name="Normal 4 8" xfId="4533" xr:uid="{00000000-0005-0000-0000-000046130000}"/>
    <cellStyle name="Normal 4 9" xfId="4534" xr:uid="{00000000-0005-0000-0000-000047130000}"/>
    <cellStyle name="Normal 40" xfId="840" xr:uid="{00000000-0005-0000-0000-000048130000}"/>
    <cellStyle name="Normal 40 2" xfId="5338" xr:uid="{00000000-0005-0000-0000-000049130000}"/>
    <cellStyle name="Normal 41" xfId="841" xr:uid="{00000000-0005-0000-0000-00004A130000}"/>
    <cellStyle name="Normal 41 2" xfId="5339" xr:uid="{00000000-0005-0000-0000-00004B130000}"/>
    <cellStyle name="Normal 42" xfId="842" xr:uid="{00000000-0005-0000-0000-00004C130000}"/>
    <cellStyle name="Normal 42 2" xfId="5712" xr:uid="{00000000-0005-0000-0000-00004D130000}"/>
    <cellStyle name="Normal 43" xfId="843" xr:uid="{00000000-0005-0000-0000-00004E130000}"/>
    <cellStyle name="Normal 43 2" xfId="5713" xr:uid="{00000000-0005-0000-0000-00004F130000}"/>
    <cellStyle name="Normal 44" xfId="844" xr:uid="{00000000-0005-0000-0000-000050130000}"/>
    <cellStyle name="Normal 44 2" xfId="5714" xr:uid="{00000000-0005-0000-0000-000051130000}"/>
    <cellStyle name="Normal 45" xfId="845" xr:uid="{00000000-0005-0000-0000-000052130000}"/>
    <cellStyle name="Normal 45 2" xfId="5715" xr:uid="{00000000-0005-0000-0000-000053130000}"/>
    <cellStyle name="Normal 46" xfId="846" xr:uid="{00000000-0005-0000-0000-000054130000}"/>
    <cellStyle name="Normal 47" xfId="847" xr:uid="{00000000-0005-0000-0000-000055130000}"/>
    <cellStyle name="Normal 48" xfId="848" xr:uid="{00000000-0005-0000-0000-000056130000}"/>
    <cellStyle name="Normal 49" xfId="849" xr:uid="{00000000-0005-0000-0000-000057130000}"/>
    <cellStyle name="Normal 5" xfId="11" xr:uid="{00000000-0005-0000-0000-000050020000}"/>
    <cellStyle name="Normal 5 10" xfId="4535" xr:uid="{00000000-0005-0000-0000-000059130000}"/>
    <cellStyle name="Normal 5 11" xfId="4536" xr:uid="{00000000-0005-0000-0000-00005A130000}"/>
    <cellStyle name="Normal 5 12" xfId="4537" xr:uid="{00000000-0005-0000-0000-00005B130000}"/>
    <cellStyle name="Normal 5 13" xfId="588" xr:uid="{00000000-0005-0000-0000-000051020000}"/>
    <cellStyle name="Normal 5 14" xfId="5003" xr:uid="{00000000-0005-0000-0000-00005D130000}"/>
    <cellStyle name="Normal 5 14 2" xfId="5716" xr:uid="{00000000-0005-0000-0000-00005E130000}"/>
    <cellStyle name="Normal 5 2" xfId="589" xr:uid="{00000000-0005-0000-0000-000052020000}"/>
    <cellStyle name="Normal 5 2 2" xfId="590" xr:uid="{00000000-0005-0000-0000-000053020000}"/>
    <cellStyle name="Normal 5 2 2 2" xfId="5008" xr:uid="{00000000-0005-0000-0000-000061130000}"/>
    <cellStyle name="Normal 5 2 2 3" xfId="5717" xr:uid="{00000000-0005-0000-0000-000062130000}"/>
    <cellStyle name="Normal 5 2 2 4" xfId="4538" xr:uid="{00000000-0005-0000-0000-000060130000}"/>
    <cellStyle name="Normal 5 2 3" xfId="4983" xr:uid="{00000000-0005-0000-0000-000063130000}"/>
    <cellStyle name="Normal 5 2 3 2" xfId="5224" xr:uid="{00000000-0005-0000-0000-000064130000}"/>
    <cellStyle name="Normal 5 2 4" xfId="4809" xr:uid="{00000000-0005-0000-0000-000065130000}"/>
    <cellStyle name="Normal 5 2 5" xfId="5938" xr:uid="{00000000-0005-0000-0000-000066130000}"/>
    <cellStyle name="Normal 5 2 6" xfId="850" xr:uid="{00000000-0005-0000-0000-00005F130000}"/>
    <cellStyle name="Normal 5 3" xfId="591" xr:uid="{00000000-0005-0000-0000-000054020000}"/>
    <cellStyle name="Normal 5 3 2" xfId="592" xr:uid="{00000000-0005-0000-0000-000055020000}"/>
    <cellStyle name="Normal 5 3 2 2" xfId="5718" xr:uid="{00000000-0005-0000-0000-000068130000}"/>
    <cellStyle name="Normal 5 3 3" xfId="4539" xr:uid="{00000000-0005-0000-0000-000067130000}"/>
    <cellStyle name="Normal 5 4" xfId="593" xr:uid="{00000000-0005-0000-0000-000056020000}"/>
    <cellStyle name="Normal 5 5" xfId="594" xr:uid="{00000000-0005-0000-0000-000057020000}"/>
    <cellStyle name="Normal 5 5 2" xfId="4540" xr:uid="{00000000-0005-0000-0000-00006A130000}"/>
    <cellStyle name="Normal 5 6" xfId="595" xr:uid="{00000000-0005-0000-0000-000058020000}"/>
    <cellStyle name="Normal 5 6 2" xfId="4541" xr:uid="{00000000-0005-0000-0000-00006B130000}"/>
    <cellStyle name="Normal 5 7" xfId="4542" xr:uid="{00000000-0005-0000-0000-00006C130000}"/>
    <cellStyle name="Normal 5 8" xfId="4543" xr:uid="{00000000-0005-0000-0000-00006D130000}"/>
    <cellStyle name="Normal 5 9" xfId="4544" xr:uid="{00000000-0005-0000-0000-00006E130000}"/>
    <cellStyle name="Normal 50" xfId="851" xr:uid="{00000000-0005-0000-0000-00006F130000}"/>
    <cellStyle name="Normal 51" xfId="852" xr:uid="{00000000-0005-0000-0000-000070130000}"/>
    <cellStyle name="Normal 52" xfId="853" xr:uid="{00000000-0005-0000-0000-000071130000}"/>
    <cellStyle name="Normal 53" xfId="854" xr:uid="{00000000-0005-0000-0000-000072130000}"/>
    <cellStyle name="Normal 54" xfId="855" xr:uid="{00000000-0005-0000-0000-000073130000}"/>
    <cellStyle name="Normal 55" xfId="856" xr:uid="{00000000-0005-0000-0000-000074130000}"/>
    <cellStyle name="Normal 56" xfId="857" xr:uid="{00000000-0005-0000-0000-000075130000}"/>
    <cellStyle name="Normal 56 2" xfId="4545" xr:uid="{00000000-0005-0000-0000-000076130000}"/>
    <cellStyle name="Normal 57" xfId="858" xr:uid="{00000000-0005-0000-0000-000077130000}"/>
    <cellStyle name="Normal 57 2" xfId="4546" xr:uid="{00000000-0005-0000-0000-000078130000}"/>
    <cellStyle name="Normal 58" xfId="859" xr:uid="{00000000-0005-0000-0000-000079130000}"/>
    <cellStyle name="Normal 59" xfId="860" xr:uid="{00000000-0005-0000-0000-00007A130000}"/>
    <cellStyle name="Normal 6" xfId="596" xr:uid="{00000000-0005-0000-0000-000059020000}"/>
    <cellStyle name="Normal 6 10" xfId="4547" xr:uid="{00000000-0005-0000-0000-00007C130000}"/>
    <cellStyle name="Normal 6 11" xfId="4548" xr:uid="{00000000-0005-0000-0000-00007D130000}"/>
    <cellStyle name="Normal 6 12" xfId="4549" xr:uid="{00000000-0005-0000-0000-00007E130000}"/>
    <cellStyle name="Normal 6 13" xfId="4550" xr:uid="{00000000-0005-0000-0000-00007F130000}"/>
    <cellStyle name="Normal 6 13 2" xfId="5094" xr:uid="{00000000-0005-0000-0000-000080130000}"/>
    <cellStyle name="Normal 6 13 3" xfId="5719" xr:uid="{00000000-0005-0000-0000-000081130000}"/>
    <cellStyle name="Normal 6 14" xfId="5798" xr:uid="{00000000-0005-0000-0000-000082130000}"/>
    <cellStyle name="Normal 6 2" xfId="597" xr:uid="{00000000-0005-0000-0000-00005A020000}"/>
    <cellStyle name="Normal 6 2 2" xfId="598" xr:uid="{00000000-0005-0000-0000-00005B020000}"/>
    <cellStyle name="Normal 6 3" xfId="599" xr:uid="{00000000-0005-0000-0000-00005C020000}"/>
    <cellStyle name="Normal 6 3 2" xfId="600" xr:uid="{00000000-0005-0000-0000-00005D020000}"/>
    <cellStyle name="Normal 6 3 3" xfId="601" xr:uid="{00000000-0005-0000-0000-00005E020000}"/>
    <cellStyle name="Normal 6 4" xfId="602" xr:uid="{00000000-0005-0000-0000-00005F020000}"/>
    <cellStyle name="Normal 6 4 2" xfId="603" xr:uid="{00000000-0005-0000-0000-000060020000}"/>
    <cellStyle name="Normal 6 5" xfId="604" xr:uid="{00000000-0005-0000-0000-000061020000}"/>
    <cellStyle name="Normal 6 5 2" xfId="4551" xr:uid="{00000000-0005-0000-0000-000087130000}"/>
    <cellStyle name="Normal 6 5 3" xfId="5991" xr:uid="{00000000-0005-0000-0000-000082020000}"/>
    <cellStyle name="Normal 6 6" xfId="605" xr:uid="{00000000-0005-0000-0000-000062020000}"/>
    <cellStyle name="Normal 6 6 2" xfId="4552" xr:uid="{00000000-0005-0000-0000-000088130000}"/>
    <cellStyle name="Normal 6 7" xfId="4553" xr:uid="{00000000-0005-0000-0000-000089130000}"/>
    <cellStyle name="Normal 6 8" xfId="4554" xr:uid="{00000000-0005-0000-0000-00008A130000}"/>
    <cellStyle name="Normal 6 9" xfId="4555" xr:uid="{00000000-0005-0000-0000-00008B130000}"/>
    <cellStyle name="Normal 60" xfId="861" xr:uid="{00000000-0005-0000-0000-00008C130000}"/>
    <cellStyle name="Normal 61" xfId="862" xr:uid="{00000000-0005-0000-0000-00008D130000}"/>
    <cellStyle name="Normal 61 2" xfId="5023" xr:uid="{00000000-0005-0000-0000-00008E130000}"/>
    <cellStyle name="Normal 62" xfId="772" xr:uid="{00000000-0005-0000-0000-00008F130000}"/>
    <cellStyle name="Normal 63" xfId="878" xr:uid="{00000000-0005-0000-0000-000090130000}"/>
    <cellStyle name="Normal 64" xfId="890" xr:uid="{00000000-0005-0000-0000-000091130000}"/>
    <cellStyle name="Normal 65" xfId="891" xr:uid="{00000000-0005-0000-0000-000092130000}"/>
    <cellStyle name="Normal 66" xfId="889" xr:uid="{00000000-0005-0000-0000-000093130000}"/>
    <cellStyle name="Normal 67" xfId="892" xr:uid="{00000000-0005-0000-0000-000094130000}"/>
    <cellStyle name="Normal 68" xfId="894" xr:uid="{00000000-0005-0000-0000-000095130000}"/>
    <cellStyle name="Normal 69" xfId="895" xr:uid="{00000000-0005-0000-0000-000096130000}"/>
    <cellStyle name="Normal 7" xfId="7" xr:uid="{00000000-0005-0000-0000-000063020000}"/>
    <cellStyle name="Normal 7 10" xfId="4557" xr:uid="{00000000-0005-0000-0000-000098130000}"/>
    <cellStyle name="Normal 7 11" xfId="4558" xr:uid="{00000000-0005-0000-0000-000099130000}"/>
    <cellStyle name="Normal 7 12" xfId="4559" xr:uid="{00000000-0005-0000-0000-00009A130000}"/>
    <cellStyle name="Normal 7 13" xfId="4560" xr:uid="{00000000-0005-0000-0000-00009B130000}"/>
    <cellStyle name="Normal 7 13 2" xfId="5095" xr:uid="{00000000-0005-0000-0000-00009C130000}"/>
    <cellStyle name="Normal 7 13 3" xfId="5720" xr:uid="{00000000-0005-0000-0000-00009D130000}"/>
    <cellStyle name="Normal 7 14" xfId="4556" xr:uid="{00000000-0005-0000-0000-00009E130000}"/>
    <cellStyle name="Normal 7 14 2" xfId="4985" xr:uid="{00000000-0005-0000-0000-00009F130000}"/>
    <cellStyle name="Normal 7 15" xfId="4807" xr:uid="{00000000-0005-0000-0000-0000A0130000}"/>
    <cellStyle name="Normal 7 16" xfId="5806" xr:uid="{00000000-0005-0000-0000-0000A1130000}"/>
    <cellStyle name="Normal 7 17" xfId="863" xr:uid="{00000000-0005-0000-0000-000097130000}"/>
    <cellStyle name="Normal 7 2" xfId="606" xr:uid="{00000000-0005-0000-0000-000064020000}"/>
    <cellStyle name="Normal 7 2 2" xfId="4561" xr:uid="{00000000-0005-0000-0000-0000A2130000}"/>
    <cellStyle name="Normal 7 3" xfId="607" xr:uid="{00000000-0005-0000-0000-000065020000}"/>
    <cellStyle name="Normal 7 3 2" xfId="4562" xr:uid="{00000000-0005-0000-0000-0000A3130000}"/>
    <cellStyle name="Normal 7 3 3" xfId="5969" xr:uid="{00000000-0005-0000-0000-000086020000}"/>
    <cellStyle name="Normal 7 4" xfId="608" xr:uid="{00000000-0005-0000-0000-000066020000}"/>
    <cellStyle name="Normal 7 4 2" xfId="4563" xr:uid="{00000000-0005-0000-0000-0000A4130000}"/>
    <cellStyle name="Normal 7 5" xfId="4564" xr:uid="{00000000-0005-0000-0000-0000A5130000}"/>
    <cellStyle name="Normal 7 6" xfId="4565" xr:uid="{00000000-0005-0000-0000-0000A6130000}"/>
    <cellStyle name="Normal 7 7" xfId="4566" xr:uid="{00000000-0005-0000-0000-0000A7130000}"/>
    <cellStyle name="Normal 7 8" xfId="4567" xr:uid="{00000000-0005-0000-0000-0000A8130000}"/>
    <cellStyle name="Normal 7 9" xfId="4568" xr:uid="{00000000-0005-0000-0000-0000A9130000}"/>
    <cellStyle name="Normal 70" xfId="893" xr:uid="{00000000-0005-0000-0000-0000AA130000}"/>
    <cellStyle name="Normal 71" xfId="896" xr:uid="{00000000-0005-0000-0000-0000AB130000}"/>
    <cellStyle name="Normal 72" xfId="897" xr:uid="{00000000-0005-0000-0000-0000AC130000}"/>
    <cellStyle name="Normal 73" xfId="898" xr:uid="{00000000-0005-0000-0000-0000AD130000}"/>
    <cellStyle name="Normal 74" xfId="888" xr:uid="{00000000-0005-0000-0000-0000AE130000}"/>
    <cellStyle name="Normal 74 2" xfId="4756" xr:uid="{00000000-0005-0000-0000-0000AF130000}"/>
    <cellStyle name="Normal 75" xfId="4713" xr:uid="{00000000-0005-0000-0000-0000B0130000}"/>
    <cellStyle name="Normal 75 2" xfId="4757" xr:uid="{00000000-0005-0000-0000-0000B1130000}"/>
    <cellStyle name="Normal 76" xfId="713" xr:uid="{00000000-0005-0000-0000-0000B2130000}"/>
    <cellStyle name="Normal 77" xfId="4997" xr:uid="{00000000-0005-0000-0000-0000B3130000}"/>
    <cellStyle name="Normal 78" xfId="5004" xr:uid="{00000000-0005-0000-0000-0000B4130000}"/>
    <cellStyle name="Normal 79" xfId="4995" xr:uid="{00000000-0005-0000-0000-0000B5130000}"/>
    <cellStyle name="Normal 8" xfId="609" xr:uid="{00000000-0005-0000-0000-000067020000}"/>
    <cellStyle name="Normal 8 10" xfId="4570" xr:uid="{00000000-0005-0000-0000-0000B7130000}"/>
    <cellStyle name="Normal 8 11" xfId="4571" xr:uid="{00000000-0005-0000-0000-0000B8130000}"/>
    <cellStyle name="Normal 8 12" xfId="4572" xr:uid="{00000000-0005-0000-0000-0000B9130000}"/>
    <cellStyle name="Normal 8 13" xfId="4569" xr:uid="{00000000-0005-0000-0000-0000BA130000}"/>
    <cellStyle name="Normal 8 13 2" xfId="4804" xr:uid="{00000000-0005-0000-0000-0000BB130000}"/>
    <cellStyle name="Normal 8 14" xfId="5811" xr:uid="{00000000-0005-0000-0000-0000BC130000}"/>
    <cellStyle name="Normal 8 15" xfId="864" xr:uid="{00000000-0005-0000-0000-0000B6130000}"/>
    <cellStyle name="Normal 8 2" xfId="610" xr:uid="{00000000-0005-0000-0000-000068020000}"/>
    <cellStyle name="Normal 8 2 2" xfId="4573" xr:uid="{00000000-0005-0000-0000-0000BD130000}"/>
    <cellStyle name="Normal 8 3" xfId="4574" xr:uid="{00000000-0005-0000-0000-0000BE130000}"/>
    <cellStyle name="Normal 8 4" xfId="4575" xr:uid="{00000000-0005-0000-0000-0000BF130000}"/>
    <cellStyle name="Normal 8 5" xfId="4576" xr:uid="{00000000-0005-0000-0000-0000C0130000}"/>
    <cellStyle name="Normal 8 6" xfId="4577" xr:uid="{00000000-0005-0000-0000-0000C1130000}"/>
    <cellStyle name="Normal 8 7" xfId="4578" xr:uid="{00000000-0005-0000-0000-0000C2130000}"/>
    <cellStyle name="Normal 8 8" xfId="4579" xr:uid="{00000000-0005-0000-0000-0000C3130000}"/>
    <cellStyle name="Normal 8 9" xfId="4580" xr:uid="{00000000-0005-0000-0000-0000C4130000}"/>
    <cellStyle name="Normal 80" xfId="5228" xr:uid="{00000000-0005-0000-0000-0000C5130000}"/>
    <cellStyle name="Normal 81" xfId="5229" xr:uid="{00000000-0005-0000-0000-0000C6130000}"/>
    <cellStyle name="Normal 82" xfId="5945" xr:uid="{00000000-0005-0000-0000-0000C7130000}"/>
    <cellStyle name="Normal 83" xfId="5946" xr:uid="{00000000-0005-0000-0000-0000C8130000}"/>
    <cellStyle name="Normal 84" xfId="4271" xr:uid="{00000000-0005-0000-0000-00006E170000}"/>
    <cellStyle name="Normal 85" xfId="5975" xr:uid="{00000000-0005-0000-0000-0000A7170000}"/>
    <cellStyle name="Normal 86" xfId="4996" xr:uid="{00000000-0005-0000-0000-0000C9130000}"/>
    <cellStyle name="Normal 87" xfId="6001" xr:uid="{2F606937-5BC2-4D2C-86A8-B3D55B8F81ED}"/>
    <cellStyle name="Normal 88" xfId="4993" xr:uid="{00000000-0005-0000-0000-0000CA130000}"/>
    <cellStyle name="Normal 89" xfId="4994" xr:uid="{00000000-0005-0000-0000-0000CB130000}"/>
    <cellStyle name="Normal 9" xfId="611" xr:uid="{00000000-0005-0000-0000-000069020000}"/>
    <cellStyle name="Normal 9 2" xfId="612" xr:uid="{00000000-0005-0000-0000-00006A020000}"/>
    <cellStyle name="Normal 9 2 2" xfId="4989" xr:uid="{00000000-0005-0000-0000-0000CE130000}"/>
    <cellStyle name="Normal 9 2 3" xfId="4581" xr:uid="{00000000-0005-0000-0000-0000CF130000}"/>
    <cellStyle name="Normal 9 2 4" xfId="710" xr:uid="{00000000-0005-0000-0000-0000CD130000}"/>
    <cellStyle name="Normal 9 3" xfId="613" xr:uid="{00000000-0005-0000-0000-00006B020000}"/>
    <cellStyle name="Normal 9 4" xfId="865" xr:uid="{00000000-0005-0000-0000-0000CC130000}"/>
    <cellStyle name="Normal_VARIACION AVALUOS DICI05" xfId="6007" xr:uid="{FE071A9D-4072-48CF-A4AA-D21D4032DFF4}"/>
    <cellStyle name="Nota" xfId="5292" xr:uid="{00000000-0005-0000-0000-0000D0130000}"/>
    <cellStyle name="Notas" xfId="703" builtinId="10" customBuiltin="1"/>
    <cellStyle name="Notas 10" xfId="4582" xr:uid="{00000000-0005-0000-0000-0000D1130000}"/>
    <cellStyle name="Notas 11" xfId="4583" xr:uid="{00000000-0005-0000-0000-0000D2130000}"/>
    <cellStyle name="Notas 12" xfId="4584" xr:uid="{00000000-0005-0000-0000-0000D3130000}"/>
    <cellStyle name="Notas 13" xfId="4741" xr:uid="{00000000-0005-0000-0000-0000D4130000}"/>
    <cellStyle name="Notas 13 2" xfId="5111" xr:uid="{00000000-0005-0000-0000-0000D5130000}"/>
    <cellStyle name="Notas 14" xfId="4793" xr:uid="{00000000-0005-0000-0000-0000D6130000}"/>
    <cellStyle name="Notas 15" xfId="758" xr:uid="{00000000-0005-0000-0000-0000D7130000}"/>
    <cellStyle name="Notas 2" xfId="614" xr:uid="{00000000-0005-0000-0000-00006D020000}"/>
    <cellStyle name="Notas 2 2" xfId="615" xr:uid="{00000000-0005-0000-0000-00006E020000}"/>
    <cellStyle name="Notas 2 2 2" xfId="5721" xr:uid="{00000000-0005-0000-0000-0000DA130000}"/>
    <cellStyle name="Notas 2 2 3" xfId="5939" xr:uid="{00000000-0005-0000-0000-0000DB130000}"/>
    <cellStyle name="Notas 2 2 4" xfId="4585" xr:uid="{00000000-0005-0000-0000-0000D9130000}"/>
    <cellStyle name="Notas 2 3" xfId="616" xr:uid="{00000000-0005-0000-0000-00006F020000}"/>
    <cellStyle name="Notas 2 3 2" xfId="617" xr:uid="{00000000-0005-0000-0000-000070020000}"/>
    <cellStyle name="Notas 2 4" xfId="618" xr:uid="{00000000-0005-0000-0000-000071020000}"/>
    <cellStyle name="Notas 3" xfId="619" xr:uid="{00000000-0005-0000-0000-000072020000}"/>
    <cellStyle name="Notas 3 2" xfId="620" xr:uid="{00000000-0005-0000-0000-000073020000}"/>
    <cellStyle name="Notas 3 2 2" xfId="4587" xr:uid="{00000000-0005-0000-0000-0000DE130000}"/>
    <cellStyle name="Notas 3 3" xfId="5722" xr:uid="{00000000-0005-0000-0000-0000DF130000}"/>
    <cellStyle name="Notas 3 4" xfId="4586" xr:uid="{00000000-0005-0000-0000-0000DD130000}"/>
    <cellStyle name="Notas 4" xfId="621" xr:uid="{00000000-0005-0000-0000-000074020000}"/>
    <cellStyle name="Notas 4 2" xfId="622" xr:uid="{00000000-0005-0000-0000-000075020000}"/>
    <cellStyle name="Notas 4 2 2" xfId="4589" xr:uid="{00000000-0005-0000-0000-0000E1130000}"/>
    <cellStyle name="Notas 4 3" xfId="5723" xr:uid="{00000000-0005-0000-0000-0000E2130000}"/>
    <cellStyle name="Notas 4 4" xfId="5912" xr:uid="{00000000-0005-0000-0000-0000E3130000}"/>
    <cellStyle name="Notas 4 5" xfId="4588" xr:uid="{00000000-0005-0000-0000-0000E0130000}"/>
    <cellStyle name="Notas 5" xfId="623" xr:uid="{00000000-0005-0000-0000-000076020000}"/>
    <cellStyle name="Notas 5 2" xfId="624" xr:uid="{00000000-0005-0000-0000-000077020000}"/>
    <cellStyle name="Notas 5 2 2" xfId="4591" xr:uid="{00000000-0005-0000-0000-0000E5130000}"/>
    <cellStyle name="Notas 5 3" xfId="5724" xr:uid="{00000000-0005-0000-0000-0000E6130000}"/>
    <cellStyle name="Notas 5 4" xfId="4590" xr:uid="{00000000-0005-0000-0000-0000E4130000}"/>
    <cellStyle name="Notas 6" xfId="625" xr:uid="{00000000-0005-0000-0000-000078020000}"/>
    <cellStyle name="Notas 6 2" xfId="626" xr:uid="{00000000-0005-0000-0000-000079020000}"/>
    <cellStyle name="Notas 6 2 2" xfId="4593" xr:uid="{00000000-0005-0000-0000-0000E8130000}"/>
    <cellStyle name="Notas 6 3" xfId="4592" xr:uid="{00000000-0005-0000-0000-0000E7130000}"/>
    <cellStyle name="Notas 7" xfId="627" xr:uid="{00000000-0005-0000-0000-00007A020000}"/>
    <cellStyle name="Notas 7 2" xfId="4594" xr:uid="{00000000-0005-0000-0000-0000E9130000}"/>
    <cellStyle name="Notas 8" xfId="4595" xr:uid="{00000000-0005-0000-0000-0000EA130000}"/>
    <cellStyle name="Notas 9" xfId="4596" xr:uid="{00000000-0005-0000-0000-0000EB130000}"/>
    <cellStyle name="Note" xfId="628" xr:uid="{00000000-0005-0000-0000-00007B020000}"/>
    <cellStyle name="Note 10" xfId="4598" xr:uid="{00000000-0005-0000-0000-0000ED130000}"/>
    <cellStyle name="Note 11" xfId="4599" xr:uid="{00000000-0005-0000-0000-0000EE130000}"/>
    <cellStyle name="Note 12" xfId="4600" xr:uid="{00000000-0005-0000-0000-0000EF130000}"/>
    <cellStyle name="Note 13" xfId="4601" xr:uid="{00000000-0005-0000-0000-0000F0130000}"/>
    <cellStyle name="Note 14" xfId="4597" xr:uid="{00000000-0005-0000-0000-0000F1130000}"/>
    <cellStyle name="Note 14 2" xfId="4825" xr:uid="{00000000-0005-0000-0000-0000F2130000}"/>
    <cellStyle name="Note 15" xfId="866" xr:uid="{00000000-0005-0000-0000-0000EC130000}"/>
    <cellStyle name="Note 2" xfId="629" xr:uid="{00000000-0005-0000-0000-00007C020000}"/>
    <cellStyle name="Note 2 2" xfId="4602" xr:uid="{00000000-0005-0000-0000-0000F3130000}"/>
    <cellStyle name="Note 3" xfId="630" xr:uid="{00000000-0005-0000-0000-00007D020000}"/>
    <cellStyle name="Note 4" xfId="631" xr:uid="{00000000-0005-0000-0000-00007E020000}"/>
    <cellStyle name="Note 5" xfId="4603" xr:uid="{00000000-0005-0000-0000-0000F6130000}"/>
    <cellStyle name="Note 6" xfId="4604" xr:uid="{00000000-0005-0000-0000-0000F7130000}"/>
    <cellStyle name="Note 7" xfId="4605" xr:uid="{00000000-0005-0000-0000-0000F8130000}"/>
    <cellStyle name="Note 8" xfId="4606" xr:uid="{00000000-0005-0000-0000-0000F9130000}"/>
    <cellStyle name="Note 9" xfId="4607" xr:uid="{00000000-0005-0000-0000-0000FA130000}"/>
    <cellStyle name="Output" xfId="632" xr:uid="{00000000-0005-0000-0000-00007F020000}"/>
    <cellStyle name="Output 2" xfId="633" xr:uid="{00000000-0005-0000-0000-000080020000}"/>
    <cellStyle name="Output 3" xfId="4608" xr:uid="{00000000-0005-0000-0000-0000FD130000}"/>
    <cellStyle name="Output 4" xfId="4609" xr:uid="{00000000-0005-0000-0000-0000FE130000}"/>
    <cellStyle name="Output 5" xfId="4610" xr:uid="{00000000-0005-0000-0000-0000FF130000}"/>
    <cellStyle name="Output 6" xfId="4611" xr:uid="{00000000-0005-0000-0000-000000140000}"/>
    <cellStyle name="Percent" xfId="634" xr:uid="{00000000-0005-0000-0000-000081020000}"/>
    <cellStyle name="Percent [0]" xfId="867" xr:uid="{00000000-0005-0000-0000-000002140000}"/>
    <cellStyle name="Percent [00]" xfId="868" xr:uid="{00000000-0005-0000-0000-000003140000}"/>
    <cellStyle name="Percent [2]" xfId="869" xr:uid="{00000000-0005-0000-0000-000004140000}"/>
    <cellStyle name="Percent 11" xfId="5725" xr:uid="{00000000-0005-0000-0000-000005140000}"/>
    <cellStyle name="Percent 2" xfId="635" xr:uid="{00000000-0005-0000-0000-000082020000}"/>
    <cellStyle name="Percent 2 2" xfId="636" xr:uid="{00000000-0005-0000-0000-000083020000}"/>
    <cellStyle name="Percent 2 2 2" xfId="637" xr:uid="{00000000-0005-0000-0000-000084020000}"/>
    <cellStyle name="Percent 2 2 2 2" xfId="5728" xr:uid="{00000000-0005-0000-0000-000008140000}"/>
    <cellStyle name="Percent 2 2 3" xfId="5807" xr:uid="{00000000-0005-0000-0000-000009140000}"/>
    <cellStyle name="Percent 2 2 4" xfId="5727" xr:uid="{00000000-0005-0000-0000-000007140000}"/>
    <cellStyle name="Percent 2 3" xfId="5729" xr:uid="{00000000-0005-0000-0000-00000A140000}"/>
    <cellStyle name="Percent 2 4" xfId="5726" xr:uid="{00000000-0005-0000-0000-00000B140000}"/>
    <cellStyle name="Percent 2 5" xfId="706" xr:uid="{00000000-0005-0000-0000-000006140000}"/>
    <cellStyle name="Percent 3" xfId="5730" xr:uid="{00000000-0005-0000-0000-00000C140000}"/>
    <cellStyle name="Percent 3 2" xfId="5731" xr:uid="{00000000-0005-0000-0000-00000D140000}"/>
    <cellStyle name="Percent 4" xfId="5732" xr:uid="{00000000-0005-0000-0000-00000E140000}"/>
    <cellStyle name="Percent 5" xfId="5733" xr:uid="{00000000-0005-0000-0000-00000F140000}"/>
    <cellStyle name="Percent 6" xfId="4815" xr:uid="{00000000-0005-0000-0000-000010140000}"/>
    <cellStyle name="Percent 6 2" xfId="5119" xr:uid="{00000000-0005-0000-0000-000011140000}"/>
    <cellStyle name="Percent 6 3" xfId="5734" xr:uid="{00000000-0005-0000-0000-000012140000}"/>
    <cellStyle name="Percent 8" xfId="5735" xr:uid="{00000000-0005-0000-0000-000013140000}"/>
    <cellStyle name="Percent_#6 Temps &amp; Contractors" xfId="5256" xr:uid="{00000000-0005-0000-0000-000014140000}"/>
    <cellStyle name="Porcentagem 2" xfId="5293" xr:uid="{00000000-0005-0000-0000-000015140000}"/>
    <cellStyle name="Porcentaje" xfId="6004" builtinId="5"/>
    <cellStyle name="Porcentaje 10" xfId="5231" xr:uid="{00000000-0005-0000-0000-000017140000}"/>
    <cellStyle name="Porcentaje 11" xfId="711" xr:uid="{00000000-0005-0000-0000-0000FD150000}"/>
    <cellStyle name="Porcentaje 2" xfId="638" xr:uid="{00000000-0005-0000-0000-000086020000}"/>
    <cellStyle name="Porcentaje 2 2" xfId="639" xr:uid="{00000000-0005-0000-0000-000087020000}"/>
    <cellStyle name="Porcentaje 2 2 2" xfId="4905" xr:uid="{00000000-0005-0000-0000-00001A140000}"/>
    <cellStyle name="Porcentaje 2 2 3" xfId="4811" xr:uid="{00000000-0005-0000-0000-00001B140000}"/>
    <cellStyle name="Porcentaje 2 2 4" xfId="4823" xr:uid="{00000000-0005-0000-0000-00001C140000}"/>
    <cellStyle name="Porcentaje 2 2 4 2" xfId="5122" xr:uid="{00000000-0005-0000-0000-00001D140000}"/>
    <cellStyle name="Porcentaje 2 2 5" xfId="5736" xr:uid="{00000000-0005-0000-0000-00001E140000}"/>
    <cellStyle name="Porcentaje 2 3" xfId="640" xr:uid="{00000000-0005-0000-0000-000088020000}"/>
    <cellStyle name="Porcentaje 3" xfId="641" xr:uid="{00000000-0005-0000-0000-000089020000}"/>
    <cellStyle name="Porcentaje 3 2" xfId="642" xr:uid="{00000000-0005-0000-0000-00008A020000}"/>
    <cellStyle name="Porcentaje 3 2 2" xfId="643" xr:uid="{00000000-0005-0000-0000-00008B020000}"/>
    <cellStyle name="Porcentaje 3 2 3" xfId="5833" xr:uid="{00000000-0005-0000-0000-000022140000}"/>
    <cellStyle name="Porcentaje 3 2 4" xfId="4612" xr:uid="{00000000-0005-0000-0000-000020140000}"/>
    <cellStyle name="Porcentaje 3 3" xfId="644" xr:uid="{00000000-0005-0000-0000-00008C020000}"/>
    <cellStyle name="Porcentaje 3 3 2" xfId="5829" xr:uid="{00000000-0005-0000-0000-000023140000}"/>
    <cellStyle name="Porcentaje 3 4" xfId="645" xr:uid="{00000000-0005-0000-0000-00008D020000}"/>
    <cellStyle name="Porcentaje 4" xfId="646" xr:uid="{00000000-0005-0000-0000-00008E020000}"/>
    <cellStyle name="Porcentaje 4 2" xfId="647" xr:uid="{00000000-0005-0000-0000-00008F020000}"/>
    <cellStyle name="Porcentaje 4 2 2" xfId="5114" xr:uid="{00000000-0005-0000-0000-000026140000}"/>
    <cellStyle name="Porcentaje 4 3" xfId="648" xr:uid="{00000000-0005-0000-0000-000090020000}"/>
    <cellStyle name="Porcentaje 4 3 2" xfId="5836" xr:uid="{00000000-0005-0000-0000-000027140000}"/>
    <cellStyle name="Porcentaje 5" xfId="649" xr:uid="{00000000-0005-0000-0000-000091020000}"/>
    <cellStyle name="Porcentaje 5 2" xfId="4906" xr:uid="{00000000-0005-0000-0000-000029140000}"/>
    <cellStyle name="Porcentaje 5 2 2" xfId="5737" xr:uid="{00000000-0005-0000-0000-00002A140000}"/>
    <cellStyle name="Porcentaje 5 3" xfId="5096" xr:uid="{00000000-0005-0000-0000-00002B140000}"/>
    <cellStyle name="Porcentaje 5 4" xfId="5340" xr:uid="{00000000-0005-0000-0000-00002C140000}"/>
    <cellStyle name="Porcentaje 5 5" xfId="4613" xr:uid="{00000000-0005-0000-0000-000028140000}"/>
    <cellStyle name="Porcentaje 6" xfId="650" xr:uid="{00000000-0005-0000-0000-000092020000}"/>
    <cellStyle name="Porcentaje 6 2" xfId="4614" xr:uid="{00000000-0005-0000-0000-00002D140000}"/>
    <cellStyle name="Porcentaje 7" xfId="4615" xr:uid="{00000000-0005-0000-0000-00002E140000}"/>
    <cellStyle name="Porcentaje 8" xfId="900" xr:uid="{00000000-0005-0000-0000-00002F140000}"/>
    <cellStyle name="Porcentaje 8 2" xfId="5026" xr:uid="{00000000-0005-0000-0000-000030140000}"/>
    <cellStyle name="Porcentaje 8 3" xfId="5738" xr:uid="{00000000-0005-0000-0000-000031140000}"/>
    <cellStyle name="Porcentaje 9" xfId="5739" xr:uid="{00000000-0005-0000-0000-000032140000}"/>
    <cellStyle name="Porcentual 2" xfId="651" xr:uid="{00000000-0005-0000-0000-000093020000}"/>
    <cellStyle name="Porcentual 2 10" xfId="4616" xr:uid="{00000000-0005-0000-0000-000034140000}"/>
    <cellStyle name="Porcentual 2 11" xfId="4617" xr:uid="{00000000-0005-0000-0000-000035140000}"/>
    <cellStyle name="Porcentual 2 12" xfId="4618" xr:uid="{00000000-0005-0000-0000-000036140000}"/>
    <cellStyle name="Porcentual 2 13" xfId="5740" xr:uid="{00000000-0005-0000-0000-000037140000}"/>
    <cellStyle name="Porcentual 2 2" xfId="652" xr:uid="{00000000-0005-0000-0000-000094020000}"/>
    <cellStyle name="Porcentual 2 2 2" xfId="653" xr:uid="{00000000-0005-0000-0000-000095020000}"/>
    <cellStyle name="Porcentual 2 2 3" xfId="654" xr:uid="{00000000-0005-0000-0000-000096020000}"/>
    <cellStyle name="Porcentual 2 3" xfId="655" xr:uid="{00000000-0005-0000-0000-000097020000}"/>
    <cellStyle name="Porcentual 2 4" xfId="4619" xr:uid="{00000000-0005-0000-0000-00003A140000}"/>
    <cellStyle name="Porcentual 2 5" xfId="4620" xr:uid="{00000000-0005-0000-0000-00003B140000}"/>
    <cellStyle name="Porcentual 2 6" xfId="4621" xr:uid="{00000000-0005-0000-0000-00003C140000}"/>
    <cellStyle name="Porcentual 2 7" xfId="4622" xr:uid="{00000000-0005-0000-0000-00003D140000}"/>
    <cellStyle name="Porcentual 2 8" xfId="4623" xr:uid="{00000000-0005-0000-0000-00003E140000}"/>
    <cellStyle name="Porcentual 2 9" xfId="4624" xr:uid="{00000000-0005-0000-0000-00003F140000}"/>
    <cellStyle name="Porcentual 3" xfId="656" xr:uid="{00000000-0005-0000-0000-000098020000}"/>
    <cellStyle name="Porcentual 3 2" xfId="657" xr:uid="{00000000-0005-0000-0000-000099020000}"/>
    <cellStyle name="Porcentual 3 2 2" xfId="5341" xr:uid="{00000000-0005-0000-0000-000041140000}"/>
    <cellStyle name="Porcentual 4" xfId="658" xr:uid="{00000000-0005-0000-0000-00009A020000}"/>
    <cellStyle name="Porcentual 4 2" xfId="5913" xr:uid="{00000000-0005-0000-0000-000043140000}"/>
    <cellStyle name="Porcentual 4 3" xfId="4625" xr:uid="{00000000-0005-0000-0000-000042140000}"/>
    <cellStyle name="Porcentual 5" xfId="659" xr:uid="{00000000-0005-0000-0000-00009B020000}"/>
    <cellStyle name="Porcentual JUAN" xfId="660" xr:uid="{00000000-0005-0000-0000-00009C020000}"/>
    <cellStyle name="PrePop Currency (0)" xfId="870" xr:uid="{00000000-0005-0000-0000-000046140000}"/>
    <cellStyle name="PrePop Currency (0) 2" xfId="5741" xr:uid="{00000000-0005-0000-0000-000047140000}"/>
    <cellStyle name="PrePop Currency (0) 3" xfId="5257" xr:uid="{00000000-0005-0000-0000-000048140000}"/>
    <cellStyle name="PrePop Currency (2)" xfId="871" xr:uid="{00000000-0005-0000-0000-000049140000}"/>
    <cellStyle name="PrePop Units (0)" xfId="872" xr:uid="{00000000-0005-0000-0000-00004A140000}"/>
    <cellStyle name="PrePop Units (0) 2" xfId="5742" xr:uid="{00000000-0005-0000-0000-00004B140000}"/>
    <cellStyle name="PrePop Units (0) 3" xfId="5258" xr:uid="{00000000-0005-0000-0000-00004C140000}"/>
    <cellStyle name="PrePop Units (1)" xfId="873" xr:uid="{00000000-0005-0000-0000-00004D140000}"/>
    <cellStyle name="PrePop Units (2)" xfId="874" xr:uid="{00000000-0005-0000-0000-00004E140000}"/>
    <cellStyle name="PSChar" xfId="759" xr:uid="{00000000-0005-0000-0000-00004F140000}"/>
    <cellStyle name="PSChar 2" xfId="4626" xr:uid="{00000000-0005-0000-0000-000050140000}"/>
    <cellStyle name="PSDate" xfId="760" xr:uid="{00000000-0005-0000-0000-000051140000}"/>
    <cellStyle name="PSDate 2" xfId="4627" xr:uid="{00000000-0005-0000-0000-000052140000}"/>
    <cellStyle name="PSDec" xfId="761" xr:uid="{00000000-0005-0000-0000-000053140000}"/>
    <cellStyle name="PSDec 2" xfId="4628" xr:uid="{00000000-0005-0000-0000-000054140000}"/>
    <cellStyle name="PSHeading" xfId="762" xr:uid="{00000000-0005-0000-0000-000055140000}"/>
    <cellStyle name="PSHeading 2" xfId="4629" xr:uid="{00000000-0005-0000-0000-000056140000}"/>
    <cellStyle name="PSInt" xfId="763" xr:uid="{00000000-0005-0000-0000-000057140000}"/>
    <cellStyle name="PSInt 2" xfId="4630" xr:uid="{00000000-0005-0000-0000-000058140000}"/>
    <cellStyle name="PSSpacer" xfId="764" xr:uid="{00000000-0005-0000-0000-000059140000}"/>
    <cellStyle name="PSSpacer 2" xfId="4631" xr:uid="{00000000-0005-0000-0000-00005A140000}"/>
    <cellStyle name="Punto0" xfId="661" xr:uid="{00000000-0005-0000-0000-00009D020000}"/>
    <cellStyle name="Saída" xfId="5294" xr:uid="{00000000-0005-0000-0000-00005B140000}"/>
    <cellStyle name="Salida 10" xfId="4632" xr:uid="{00000000-0005-0000-0000-00005C140000}"/>
    <cellStyle name="Salida 11" xfId="4633" xr:uid="{00000000-0005-0000-0000-00005D140000}"/>
    <cellStyle name="Salida 12" xfId="4634" xr:uid="{00000000-0005-0000-0000-00005E140000}"/>
    <cellStyle name="Salida 13" xfId="4746" xr:uid="{00000000-0005-0000-0000-00005F140000}"/>
    <cellStyle name="Salida 14" xfId="4794" xr:uid="{00000000-0005-0000-0000-000060140000}"/>
    <cellStyle name="Salida 15" xfId="765" xr:uid="{00000000-0005-0000-0000-000061140000}"/>
    <cellStyle name="Salida 2" xfId="662" xr:uid="{00000000-0005-0000-0000-00009E020000}"/>
    <cellStyle name="Salida 2 2" xfId="5743" xr:uid="{00000000-0005-0000-0000-000063140000}"/>
    <cellStyle name="Salida 2 3" xfId="5744" xr:uid="{00000000-0005-0000-0000-000064140000}"/>
    <cellStyle name="Salida 3" xfId="663" xr:uid="{00000000-0005-0000-0000-00009F020000}"/>
    <cellStyle name="Salida 3 2" xfId="664" xr:uid="{00000000-0005-0000-0000-0000A0020000}"/>
    <cellStyle name="Salida 3 2 2" xfId="5745" xr:uid="{00000000-0005-0000-0000-000066140000}"/>
    <cellStyle name="Salida 3 3" xfId="5746" xr:uid="{00000000-0005-0000-0000-000067140000}"/>
    <cellStyle name="Salida 4" xfId="665" xr:uid="{00000000-0005-0000-0000-0000A1020000}"/>
    <cellStyle name="Salida 4 2" xfId="5747" xr:uid="{00000000-0005-0000-0000-000069140000}"/>
    <cellStyle name="Salida 4 3" xfId="5748" xr:uid="{00000000-0005-0000-0000-00006A140000}"/>
    <cellStyle name="Salida 4 4" xfId="5914" xr:uid="{00000000-0005-0000-0000-00006B140000}"/>
    <cellStyle name="Salida 4 5" xfId="4635" xr:uid="{00000000-0005-0000-0000-000068140000}"/>
    <cellStyle name="Salida 5" xfId="4636" xr:uid="{00000000-0005-0000-0000-00006C140000}"/>
    <cellStyle name="Salida 6" xfId="4637" xr:uid="{00000000-0005-0000-0000-00006D140000}"/>
    <cellStyle name="Salida 7" xfId="4638" xr:uid="{00000000-0005-0000-0000-00006E140000}"/>
    <cellStyle name="Salida 8" xfId="4639" xr:uid="{00000000-0005-0000-0000-00006F140000}"/>
    <cellStyle name="Salida 9" xfId="4640" xr:uid="{00000000-0005-0000-0000-000070140000}"/>
    <cellStyle name="semaforo" xfId="666" xr:uid="{00000000-0005-0000-0000-0000A2020000}"/>
    <cellStyle name="Style 1" xfId="667" xr:uid="{00000000-0005-0000-0000-0000A3020000}"/>
    <cellStyle name="Style 1 2" xfId="668" xr:uid="{00000000-0005-0000-0000-0000A4020000}"/>
    <cellStyle name="Style 1 3" xfId="4641" xr:uid="{00000000-0005-0000-0000-000072140000}"/>
    <cellStyle name="Style 1_120116_vida DeudoresPrevisora_comparativomercado _arismendib" xfId="669" xr:uid="{00000000-0005-0000-0000-0000A5020000}"/>
    <cellStyle name="Sup Vidaind" xfId="670" xr:uid="{00000000-0005-0000-0000-0000A6020000}"/>
    <cellStyle name="Supuesto" xfId="671" xr:uid="{00000000-0005-0000-0000-0000A7020000}"/>
    <cellStyle name="TECUA" xfId="4642" xr:uid="{00000000-0005-0000-0000-000076140000}"/>
    <cellStyle name="Text Indent A" xfId="875" xr:uid="{00000000-0005-0000-0000-000077140000}"/>
    <cellStyle name="Text Indent B" xfId="876" xr:uid="{00000000-0005-0000-0000-000078140000}"/>
    <cellStyle name="Text Indent C" xfId="877" xr:uid="{00000000-0005-0000-0000-000079140000}"/>
    <cellStyle name="Texto de advertencia 10" xfId="4643" xr:uid="{00000000-0005-0000-0000-00007A140000}"/>
    <cellStyle name="Texto de advertencia 11" xfId="4644" xr:uid="{00000000-0005-0000-0000-00007B140000}"/>
    <cellStyle name="Texto de advertencia 12" xfId="4645" xr:uid="{00000000-0005-0000-0000-00007C140000}"/>
    <cellStyle name="Texto de advertencia 13" xfId="4742" xr:uid="{00000000-0005-0000-0000-00007D140000}"/>
    <cellStyle name="Texto de advertencia 14" xfId="4795" xr:uid="{00000000-0005-0000-0000-00007E140000}"/>
    <cellStyle name="Texto de advertencia 15" xfId="766" xr:uid="{00000000-0005-0000-0000-00007F140000}"/>
    <cellStyle name="Texto de advertencia 2" xfId="672" xr:uid="{00000000-0005-0000-0000-0000A8020000}"/>
    <cellStyle name="Texto de advertencia 2 2" xfId="5749" xr:uid="{00000000-0005-0000-0000-000081140000}"/>
    <cellStyle name="Texto de advertencia 2 3" xfId="5750" xr:uid="{00000000-0005-0000-0000-000082140000}"/>
    <cellStyle name="Texto de advertencia 3" xfId="673" xr:uid="{00000000-0005-0000-0000-0000A9020000}"/>
    <cellStyle name="Texto de advertencia 3 2" xfId="674" xr:uid="{00000000-0005-0000-0000-0000AA020000}"/>
    <cellStyle name="Texto de advertencia 3 2 2" xfId="5751" xr:uid="{00000000-0005-0000-0000-000084140000}"/>
    <cellStyle name="Texto de advertencia 3 3" xfId="5752" xr:uid="{00000000-0005-0000-0000-000085140000}"/>
    <cellStyle name="Texto de advertencia 4" xfId="675" xr:uid="{00000000-0005-0000-0000-0000AB020000}"/>
    <cellStyle name="Texto de advertencia 4 2" xfId="5753" xr:uid="{00000000-0005-0000-0000-000087140000}"/>
    <cellStyle name="Texto de advertencia 4 3" xfId="5754" xr:uid="{00000000-0005-0000-0000-000088140000}"/>
    <cellStyle name="Texto de advertencia 4 4" xfId="5915" xr:uid="{00000000-0005-0000-0000-000089140000}"/>
    <cellStyle name="Texto de advertencia 4 5" xfId="4646" xr:uid="{00000000-0005-0000-0000-000086140000}"/>
    <cellStyle name="Texto de advertencia 5" xfId="4647" xr:uid="{00000000-0005-0000-0000-00008A140000}"/>
    <cellStyle name="Texto de advertencia 6" xfId="4648" xr:uid="{00000000-0005-0000-0000-00008B140000}"/>
    <cellStyle name="Texto de advertencia 7" xfId="4649" xr:uid="{00000000-0005-0000-0000-00008C140000}"/>
    <cellStyle name="Texto de advertencia 8" xfId="4650" xr:uid="{00000000-0005-0000-0000-00008D140000}"/>
    <cellStyle name="Texto de advertencia 9" xfId="4651" xr:uid="{00000000-0005-0000-0000-00008E140000}"/>
    <cellStyle name="Texto de Aviso" xfId="5295" xr:uid="{00000000-0005-0000-0000-00008F140000}"/>
    <cellStyle name="Texto explicativo 10" xfId="4652" xr:uid="{00000000-0005-0000-0000-000090140000}"/>
    <cellStyle name="Texto explicativo 10 2" xfId="4907" xr:uid="{00000000-0005-0000-0000-000091140000}"/>
    <cellStyle name="Texto explicativo 10 2 2" xfId="5151" xr:uid="{00000000-0005-0000-0000-000092140000}"/>
    <cellStyle name="Texto explicativo 11" xfId="4653" xr:uid="{00000000-0005-0000-0000-000093140000}"/>
    <cellStyle name="Texto explicativo 11 2" xfId="4908" xr:uid="{00000000-0005-0000-0000-000094140000}"/>
    <cellStyle name="Texto explicativo 11 2 2" xfId="5152" xr:uid="{00000000-0005-0000-0000-000095140000}"/>
    <cellStyle name="Texto explicativo 12" xfId="4654" xr:uid="{00000000-0005-0000-0000-000096140000}"/>
    <cellStyle name="Texto explicativo 12 2" xfId="4909" xr:uid="{00000000-0005-0000-0000-000097140000}"/>
    <cellStyle name="Texto explicativo 12 2 2" xfId="5153" xr:uid="{00000000-0005-0000-0000-000098140000}"/>
    <cellStyle name="Texto explicativo 13" xfId="4740" xr:uid="{00000000-0005-0000-0000-000099140000}"/>
    <cellStyle name="Texto explicativo 14" xfId="4796" xr:uid="{00000000-0005-0000-0000-00009A140000}"/>
    <cellStyle name="Texto explicativo 15" xfId="767" xr:uid="{00000000-0005-0000-0000-00009B140000}"/>
    <cellStyle name="Texto explicativo 2" xfId="676" xr:uid="{00000000-0005-0000-0000-0000AC020000}"/>
    <cellStyle name="Texto explicativo 2 2" xfId="4910" xr:uid="{00000000-0005-0000-0000-00009D140000}"/>
    <cellStyle name="Texto explicativo 2 2 2" xfId="5154" xr:uid="{00000000-0005-0000-0000-00009E140000}"/>
    <cellStyle name="Texto explicativo 2 2 3" xfId="5755" xr:uid="{00000000-0005-0000-0000-00009F140000}"/>
    <cellStyle name="Texto explicativo 2 3" xfId="5756" xr:uid="{00000000-0005-0000-0000-0000A0140000}"/>
    <cellStyle name="Texto explicativo 3" xfId="677" xr:uid="{00000000-0005-0000-0000-0000AD020000}"/>
    <cellStyle name="Texto explicativo 3 2" xfId="678" xr:uid="{00000000-0005-0000-0000-0000AE020000}"/>
    <cellStyle name="Texto explicativo 3 2 2" xfId="5155" xr:uid="{00000000-0005-0000-0000-0000A3140000}"/>
    <cellStyle name="Texto explicativo 3 2 3" xfId="5757" xr:uid="{00000000-0005-0000-0000-0000A4140000}"/>
    <cellStyle name="Texto explicativo 3 2 4" xfId="4911" xr:uid="{00000000-0005-0000-0000-0000A2140000}"/>
    <cellStyle name="Texto explicativo 3 3" xfId="5758" xr:uid="{00000000-0005-0000-0000-0000A5140000}"/>
    <cellStyle name="Texto explicativo 4" xfId="679" xr:uid="{00000000-0005-0000-0000-0000AF020000}"/>
    <cellStyle name="Texto explicativo 4 2" xfId="4912" xr:uid="{00000000-0005-0000-0000-0000A7140000}"/>
    <cellStyle name="Texto explicativo 4 2 2" xfId="5156" xr:uid="{00000000-0005-0000-0000-0000A8140000}"/>
    <cellStyle name="Texto explicativo 4 2 3" xfId="5759" xr:uid="{00000000-0005-0000-0000-0000A9140000}"/>
    <cellStyle name="Texto explicativo 4 3" xfId="5760" xr:uid="{00000000-0005-0000-0000-0000AA140000}"/>
    <cellStyle name="Texto explicativo 4 4" xfId="5916" xr:uid="{00000000-0005-0000-0000-0000AB140000}"/>
    <cellStyle name="Texto explicativo 4 5" xfId="4655" xr:uid="{00000000-0005-0000-0000-0000A6140000}"/>
    <cellStyle name="Texto explicativo 5" xfId="4656" xr:uid="{00000000-0005-0000-0000-0000AC140000}"/>
    <cellStyle name="Texto explicativo 5 2" xfId="4913" xr:uid="{00000000-0005-0000-0000-0000AD140000}"/>
    <cellStyle name="Texto explicativo 5 2 2" xfId="5157" xr:uid="{00000000-0005-0000-0000-0000AE140000}"/>
    <cellStyle name="Texto explicativo 6" xfId="4657" xr:uid="{00000000-0005-0000-0000-0000AF140000}"/>
    <cellStyle name="Texto explicativo 6 2" xfId="4914" xr:uid="{00000000-0005-0000-0000-0000B0140000}"/>
    <cellStyle name="Texto explicativo 6 2 2" xfId="5158" xr:uid="{00000000-0005-0000-0000-0000B1140000}"/>
    <cellStyle name="Texto explicativo 7" xfId="4658" xr:uid="{00000000-0005-0000-0000-0000B2140000}"/>
    <cellStyle name="Texto explicativo 7 2" xfId="4915" xr:uid="{00000000-0005-0000-0000-0000B3140000}"/>
    <cellStyle name="Texto explicativo 7 2 2" xfId="5159" xr:uid="{00000000-0005-0000-0000-0000B4140000}"/>
    <cellStyle name="Texto explicativo 8" xfId="4659" xr:uid="{00000000-0005-0000-0000-0000B5140000}"/>
    <cellStyle name="Texto explicativo 8 2" xfId="4916" xr:uid="{00000000-0005-0000-0000-0000B6140000}"/>
    <cellStyle name="Texto explicativo 8 2 2" xfId="5160" xr:uid="{00000000-0005-0000-0000-0000B7140000}"/>
    <cellStyle name="Texto explicativo 9" xfId="4660" xr:uid="{00000000-0005-0000-0000-0000B8140000}"/>
    <cellStyle name="Texto explicativo 9 2" xfId="4917" xr:uid="{00000000-0005-0000-0000-0000B9140000}"/>
    <cellStyle name="Texto explicativo 9 2 2" xfId="5161" xr:uid="{00000000-0005-0000-0000-0000BA140000}"/>
    <cellStyle name="Title" xfId="680" xr:uid="{00000000-0005-0000-0000-0000B0020000}"/>
    <cellStyle name="Title 2" xfId="681" xr:uid="{00000000-0005-0000-0000-0000B1020000}"/>
    <cellStyle name="Title 2 2" xfId="4919" xr:uid="{00000000-0005-0000-0000-0000BD140000}"/>
    <cellStyle name="Title 2 2 2" xfId="5163" xr:uid="{00000000-0005-0000-0000-0000BE140000}"/>
    <cellStyle name="Title 3" xfId="4661" xr:uid="{00000000-0005-0000-0000-0000BF140000}"/>
    <cellStyle name="Title 3 2" xfId="4920" xr:uid="{00000000-0005-0000-0000-0000C0140000}"/>
    <cellStyle name="Title 3 2 2" xfId="5164" xr:uid="{00000000-0005-0000-0000-0000C1140000}"/>
    <cellStyle name="Title 4" xfId="4662" xr:uid="{00000000-0005-0000-0000-0000C2140000}"/>
    <cellStyle name="Title 4 2" xfId="4921" xr:uid="{00000000-0005-0000-0000-0000C3140000}"/>
    <cellStyle name="Title 4 2 2" xfId="5165" xr:uid="{00000000-0005-0000-0000-0000C4140000}"/>
    <cellStyle name="Title 5" xfId="4663" xr:uid="{00000000-0005-0000-0000-0000C5140000}"/>
    <cellStyle name="Title 5 2" xfId="4922" xr:uid="{00000000-0005-0000-0000-0000C6140000}"/>
    <cellStyle name="Title 5 2 2" xfId="5166" xr:uid="{00000000-0005-0000-0000-0000C7140000}"/>
    <cellStyle name="Title 6" xfId="4664" xr:uid="{00000000-0005-0000-0000-0000C8140000}"/>
    <cellStyle name="Title 6 2" xfId="4923" xr:uid="{00000000-0005-0000-0000-0000C9140000}"/>
    <cellStyle name="Title 6 2 2" xfId="5167" xr:uid="{00000000-0005-0000-0000-0000CA140000}"/>
    <cellStyle name="Title 7" xfId="4918" xr:uid="{00000000-0005-0000-0000-0000CB140000}"/>
    <cellStyle name="Title 7 2" xfId="5162" xr:uid="{00000000-0005-0000-0000-0000CC140000}"/>
    <cellStyle name="Título 1 10" xfId="4665" xr:uid="{00000000-0005-0000-0000-0000CD140000}"/>
    <cellStyle name="Título 1 10 2" xfId="4924" xr:uid="{00000000-0005-0000-0000-0000CE140000}"/>
    <cellStyle name="Título 1 10 2 2" xfId="5168" xr:uid="{00000000-0005-0000-0000-0000CF140000}"/>
    <cellStyle name="Título 1 11" xfId="4666" xr:uid="{00000000-0005-0000-0000-0000D0140000}"/>
    <cellStyle name="Título 1 11 2" xfId="4925" xr:uid="{00000000-0005-0000-0000-0000D1140000}"/>
    <cellStyle name="Título 1 11 2 2" xfId="5169" xr:uid="{00000000-0005-0000-0000-0000D2140000}"/>
    <cellStyle name="Título 1 12" xfId="4667" xr:uid="{00000000-0005-0000-0000-0000D3140000}"/>
    <cellStyle name="Título 1 12 2" xfId="4926" xr:uid="{00000000-0005-0000-0000-0000D4140000}"/>
    <cellStyle name="Título 1 12 2 2" xfId="5170" xr:uid="{00000000-0005-0000-0000-0000D5140000}"/>
    <cellStyle name="Título 1 13" xfId="4753" xr:uid="{00000000-0005-0000-0000-0000D6140000}"/>
    <cellStyle name="Título 1 14" xfId="4798" xr:uid="{00000000-0005-0000-0000-0000D7140000}"/>
    <cellStyle name="Título 1 15" xfId="769" xr:uid="{00000000-0005-0000-0000-0000D8140000}"/>
    <cellStyle name="Título 1 2" xfId="682" xr:uid="{00000000-0005-0000-0000-0000B2020000}"/>
    <cellStyle name="Título 1 2 2" xfId="4927" xr:uid="{00000000-0005-0000-0000-0000DA140000}"/>
    <cellStyle name="Título 1 2 2 2" xfId="5171" xr:uid="{00000000-0005-0000-0000-0000DB140000}"/>
    <cellStyle name="Título 1 2 2 3" xfId="5761" xr:uid="{00000000-0005-0000-0000-0000DC140000}"/>
    <cellStyle name="Título 1 2 3" xfId="5762" xr:uid="{00000000-0005-0000-0000-0000DD140000}"/>
    <cellStyle name="Título 1 3" xfId="683" xr:uid="{00000000-0005-0000-0000-0000B3020000}"/>
    <cellStyle name="Título 1 3 2" xfId="684" xr:uid="{00000000-0005-0000-0000-0000B4020000}"/>
    <cellStyle name="Título 1 3 2 2" xfId="5172" xr:uid="{00000000-0005-0000-0000-0000E0140000}"/>
    <cellStyle name="Título 1 3 2 3" xfId="5763" xr:uid="{00000000-0005-0000-0000-0000E1140000}"/>
    <cellStyle name="Título 1 3 2 4" xfId="4928" xr:uid="{00000000-0005-0000-0000-0000DF140000}"/>
    <cellStyle name="Título 1 3 3" xfId="5764" xr:uid="{00000000-0005-0000-0000-0000E2140000}"/>
    <cellStyle name="Título 1 4" xfId="4668" xr:uid="{00000000-0005-0000-0000-0000E3140000}"/>
    <cellStyle name="Título 1 4 2" xfId="4929" xr:uid="{00000000-0005-0000-0000-0000E4140000}"/>
    <cellStyle name="Título 1 4 2 2" xfId="5173" xr:uid="{00000000-0005-0000-0000-0000E5140000}"/>
    <cellStyle name="Título 1 4 2 3" xfId="5765" xr:uid="{00000000-0005-0000-0000-0000E6140000}"/>
    <cellStyle name="Título 1 4 3" xfId="5766" xr:uid="{00000000-0005-0000-0000-0000E7140000}"/>
    <cellStyle name="Título 1 5" xfId="4669" xr:uid="{00000000-0005-0000-0000-0000E8140000}"/>
    <cellStyle name="Título 1 5 2" xfId="4930" xr:uid="{00000000-0005-0000-0000-0000E9140000}"/>
    <cellStyle name="Título 1 5 2 2" xfId="5174" xr:uid="{00000000-0005-0000-0000-0000EA140000}"/>
    <cellStyle name="Título 1 6" xfId="4670" xr:uid="{00000000-0005-0000-0000-0000EB140000}"/>
    <cellStyle name="Título 1 6 2" xfId="4931" xr:uid="{00000000-0005-0000-0000-0000EC140000}"/>
    <cellStyle name="Título 1 6 2 2" xfId="5175" xr:uid="{00000000-0005-0000-0000-0000ED140000}"/>
    <cellStyle name="Título 1 7" xfId="4671" xr:uid="{00000000-0005-0000-0000-0000EE140000}"/>
    <cellStyle name="Título 1 7 2" xfId="4932" xr:uid="{00000000-0005-0000-0000-0000EF140000}"/>
    <cellStyle name="Título 1 7 2 2" xfId="5176" xr:uid="{00000000-0005-0000-0000-0000F0140000}"/>
    <cellStyle name="Título 1 8" xfId="4672" xr:uid="{00000000-0005-0000-0000-0000F1140000}"/>
    <cellStyle name="Título 1 8 2" xfId="4933" xr:uid="{00000000-0005-0000-0000-0000F2140000}"/>
    <cellStyle name="Título 1 8 2 2" xfId="5177" xr:uid="{00000000-0005-0000-0000-0000F3140000}"/>
    <cellStyle name="Título 1 9" xfId="4673" xr:uid="{00000000-0005-0000-0000-0000F4140000}"/>
    <cellStyle name="Título 1 9 2" xfId="4934" xr:uid="{00000000-0005-0000-0000-0000F5140000}"/>
    <cellStyle name="Título 1 9 2 2" xfId="5178" xr:uid="{00000000-0005-0000-0000-0000F6140000}"/>
    <cellStyle name="Título 10" xfId="4674" xr:uid="{00000000-0005-0000-0000-0000F7140000}"/>
    <cellStyle name="Título 10 2" xfId="4935" xr:uid="{00000000-0005-0000-0000-0000F8140000}"/>
    <cellStyle name="Título 10 2 2" xfId="5179" xr:uid="{00000000-0005-0000-0000-0000F9140000}"/>
    <cellStyle name="Título 11" xfId="4675" xr:uid="{00000000-0005-0000-0000-0000FA140000}"/>
    <cellStyle name="Título 11 2" xfId="4936" xr:uid="{00000000-0005-0000-0000-0000FB140000}"/>
    <cellStyle name="Título 11 2 2" xfId="5180" xr:uid="{00000000-0005-0000-0000-0000FC140000}"/>
    <cellStyle name="Título 12" xfId="4676" xr:uid="{00000000-0005-0000-0000-0000FD140000}"/>
    <cellStyle name="Título 12 2" xfId="4937" xr:uid="{00000000-0005-0000-0000-0000FE140000}"/>
    <cellStyle name="Título 12 2 2" xfId="5181" xr:uid="{00000000-0005-0000-0000-0000FF140000}"/>
    <cellStyle name="Título 13" xfId="4677" xr:uid="{00000000-0005-0000-0000-000000150000}"/>
    <cellStyle name="Título 13 2" xfId="4938" xr:uid="{00000000-0005-0000-0000-000001150000}"/>
    <cellStyle name="Título 13 2 2" xfId="5182" xr:uid="{00000000-0005-0000-0000-000002150000}"/>
    <cellStyle name="Título 14" xfId="4678" xr:uid="{00000000-0005-0000-0000-000003150000}"/>
    <cellStyle name="Título 14 2" xfId="4939" xr:uid="{00000000-0005-0000-0000-000004150000}"/>
    <cellStyle name="Título 14 2 2" xfId="5183" xr:uid="{00000000-0005-0000-0000-000005150000}"/>
    <cellStyle name="Título 15" xfId="4754" xr:uid="{00000000-0005-0000-0000-000006150000}"/>
    <cellStyle name="Título 16" xfId="4797" xr:uid="{00000000-0005-0000-0000-000007150000}"/>
    <cellStyle name="Título 17" xfId="768" xr:uid="{00000000-0005-0000-0000-000008150000}"/>
    <cellStyle name="Título 2 10" xfId="4679" xr:uid="{00000000-0005-0000-0000-000009150000}"/>
    <cellStyle name="Título 2 10 2" xfId="4940" xr:uid="{00000000-0005-0000-0000-00000A150000}"/>
    <cellStyle name="Título 2 10 2 2" xfId="5184" xr:uid="{00000000-0005-0000-0000-00000B150000}"/>
    <cellStyle name="Título 2 11" xfId="4680" xr:uid="{00000000-0005-0000-0000-00000C150000}"/>
    <cellStyle name="Título 2 11 2" xfId="4941" xr:uid="{00000000-0005-0000-0000-00000D150000}"/>
    <cellStyle name="Título 2 11 2 2" xfId="5185" xr:uid="{00000000-0005-0000-0000-00000E150000}"/>
    <cellStyle name="Título 2 12" xfId="4681" xr:uid="{00000000-0005-0000-0000-00000F150000}"/>
    <cellStyle name="Título 2 12 2" xfId="4942" xr:uid="{00000000-0005-0000-0000-000010150000}"/>
    <cellStyle name="Título 2 12 2 2" xfId="5186" xr:uid="{00000000-0005-0000-0000-000011150000}"/>
    <cellStyle name="Título 2 13" xfId="4752" xr:uid="{00000000-0005-0000-0000-000012150000}"/>
    <cellStyle name="Título 2 14" xfId="4799" xr:uid="{00000000-0005-0000-0000-000013150000}"/>
    <cellStyle name="Título 2 15" xfId="770" xr:uid="{00000000-0005-0000-0000-000014150000}"/>
    <cellStyle name="Título 2 2" xfId="685" xr:uid="{00000000-0005-0000-0000-0000B5020000}"/>
    <cellStyle name="Título 2 2 2" xfId="4943" xr:uid="{00000000-0005-0000-0000-000016150000}"/>
    <cellStyle name="Título 2 2 2 2" xfId="5187" xr:uid="{00000000-0005-0000-0000-000017150000}"/>
    <cellStyle name="Título 2 2 2 3" xfId="5767" xr:uid="{00000000-0005-0000-0000-000018150000}"/>
    <cellStyle name="Título 2 2 3" xfId="5768" xr:uid="{00000000-0005-0000-0000-000019150000}"/>
    <cellStyle name="Título 2 3" xfId="686" xr:uid="{00000000-0005-0000-0000-0000B6020000}"/>
    <cellStyle name="Título 2 3 2" xfId="687" xr:uid="{00000000-0005-0000-0000-0000B7020000}"/>
    <cellStyle name="Título 2 3 2 2" xfId="5188" xr:uid="{00000000-0005-0000-0000-00001C150000}"/>
    <cellStyle name="Título 2 3 2 3" xfId="5769" xr:uid="{00000000-0005-0000-0000-00001D150000}"/>
    <cellStyle name="Título 2 3 2 4" xfId="4944" xr:uid="{00000000-0005-0000-0000-00001B150000}"/>
    <cellStyle name="Título 2 3 3" xfId="5770" xr:uid="{00000000-0005-0000-0000-00001E150000}"/>
    <cellStyle name="Título 2 4" xfId="688" xr:uid="{00000000-0005-0000-0000-0000B8020000}"/>
    <cellStyle name="Título 2 4 2" xfId="4945" xr:uid="{00000000-0005-0000-0000-000020150000}"/>
    <cellStyle name="Título 2 4 2 2" xfId="5189" xr:uid="{00000000-0005-0000-0000-000021150000}"/>
    <cellStyle name="Título 2 4 2 3" xfId="5771" xr:uid="{00000000-0005-0000-0000-000022150000}"/>
    <cellStyle name="Título 2 4 3" xfId="5772" xr:uid="{00000000-0005-0000-0000-000023150000}"/>
    <cellStyle name="Título 2 4 4" xfId="5917" xr:uid="{00000000-0005-0000-0000-000024150000}"/>
    <cellStyle name="Título 2 4 5" xfId="4682" xr:uid="{00000000-0005-0000-0000-00001F150000}"/>
    <cellStyle name="Título 2 5" xfId="4683" xr:uid="{00000000-0005-0000-0000-000025150000}"/>
    <cellStyle name="Título 2 5 2" xfId="4946" xr:uid="{00000000-0005-0000-0000-000026150000}"/>
    <cellStyle name="Título 2 5 2 2" xfId="5190" xr:uid="{00000000-0005-0000-0000-000027150000}"/>
    <cellStyle name="Título 2 6" xfId="4684" xr:uid="{00000000-0005-0000-0000-000028150000}"/>
    <cellStyle name="Título 2 6 2" xfId="4947" xr:uid="{00000000-0005-0000-0000-000029150000}"/>
    <cellStyle name="Título 2 6 2 2" xfId="5191" xr:uid="{00000000-0005-0000-0000-00002A150000}"/>
    <cellStyle name="Título 2 7" xfId="4685" xr:uid="{00000000-0005-0000-0000-00002B150000}"/>
    <cellStyle name="Título 2 7 2" xfId="4948" xr:uid="{00000000-0005-0000-0000-00002C150000}"/>
    <cellStyle name="Título 2 7 2 2" xfId="5192" xr:uid="{00000000-0005-0000-0000-00002D150000}"/>
    <cellStyle name="Título 2 8" xfId="4686" xr:uid="{00000000-0005-0000-0000-00002E150000}"/>
    <cellStyle name="Título 2 8 2" xfId="4949" xr:uid="{00000000-0005-0000-0000-00002F150000}"/>
    <cellStyle name="Título 2 8 2 2" xfId="5193" xr:uid="{00000000-0005-0000-0000-000030150000}"/>
    <cellStyle name="Título 2 9" xfId="4687" xr:uid="{00000000-0005-0000-0000-000031150000}"/>
    <cellStyle name="Título 2 9 2" xfId="4950" xr:uid="{00000000-0005-0000-0000-000032150000}"/>
    <cellStyle name="Título 2 9 2 2" xfId="5194" xr:uid="{00000000-0005-0000-0000-000033150000}"/>
    <cellStyle name="Título 3 10" xfId="4688" xr:uid="{00000000-0005-0000-0000-000034150000}"/>
    <cellStyle name="Título 3 10 2" xfId="4951" xr:uid="{00000000-0005-0000-0000-000035150000}"/>
    <cellStyle name="Título 3 10 2 2" xfId="5195" xr:uid="{00000000-0005-0000-0000-000036150000}"/>
    <cellStyle name="Título 3 11" xfId="4689" xr:uid="{00000000-0005-0000-0000-000037150000}"/>
    <cellStyle name="Título 3 11 2" xfId="4952" xr:uid="{00000000-0005-0000-0000-000038150000}"/>
    <cellStyle name="Título 3 11 2 2" xfId="5196" xr:uid="{00000000-0005-0000-0000-000039150000}"/>
    <cellStyle name="Título 3 12" xfId="4690" xr:uid="{00000000-0005-0000-0000-00003A150000}"/>
    <cellStyle name="Título 3 12 2" xfId="4953" xr:uid="{00000000-0005-0000-0000-00003B150000}"/>
    <cellStyle name="Título 3 12 2 2" xfId="5197" xr:uid="{00000000-0005-0000-0000-00003C150000}"/>
    <cellStyle name="Título 3 13" xfId="4751" xr:uid="{00000000-0005-0000-0000-00003D150000}"/>
    <cellStyle name="Título 3 14" xfId="4800" xr:uid="{00000000-0005-0000-0000-00003E150000}"/>
    <cellStyle name="Título 3 15" xfId="771" xr:uid="{00000000-0005-0000-0000-00003F150000}"/>
    <cellStyle name="Título 3 2" xfId="689" xr:uid="{00000000-0005-0000-0000-0000B9020000}"/>
    <cellStyle name="Título 3 2 2" xfId="4954" xr:uid="{00000000-0005-0000-0000-000041150000}"/>
    <cellStyle name="Título 3 2 2 2" xfId="5198" xr:uid="{00000000-0005-0000-0000-000042150000}"/>
    <cellStyle name="Título 3 2 2 3" xfId="5773" xr:uid="{00000000-0005-0000-0000-000043150000}"/>
    <cellStyle name="Título 3 2 3" xfId="5774" xr:uid="{00000000-0005-0000-0000-000044150000}"/>
    <cellStyle name="Título 3 3" xfId="690" xr:uid="{00000000-0005-0000-0000-0000BA020000}"/>
    <cellStyle name="Título 3 3 2" xfId="691" xr:uid="{00000000-0005-0000-0000-0000BB020000}"/>
    <cellStyle name="Título 3 3 2 2" xfId="5199" xr:uid="{00000000-0005-0000-0000-000047150000}"/>
    <cellStyle name="Título 3 3 2 3" xfId="5775" xr:uid="{00000000-0005-0000-0000-000048150000}"/>
    <cellStyle name="Título 3 3 2 4" xfId="4955" xr:uid="{00000000-0005-0000-0000-000046150000}"/>
    <cellStyle name="Título 3 3 3" xfId="5776" xr:uid="{00000000-0005-0000-0000-000049150000}"/>
    <cellStyle name="Título 3 4" xfId="692" xr:uid="{00000000-0005-0000-0000-0000BC020000}"/>
    <cellStyle name="Título 3 4 2" xfId="4956" xr:uid="{00000000-0005-0000-0000-00004B150000}"/>
    <cellStyle name="Título 3 4 2 2" xfId="5200" xr:uid="{00000000-0005-0000-0000-00004C150000}"/>
    <cellStyle name="Título 3 4 2 3" xfId="5777" xr:uid="{00000000-0005-0000-0000-00004D150000}"/>
    <cellStyle name="Título 3 4 3" xfId="5778" xr:uid="{00000000-0005-0000-0000-00004E150000}"/>
    <cellStyle name="Título 3 4 4" xfId="5918" xr:uid="{00000000-0005-0000-0000-00004F150000}"/>
    <cellStyle name="Título 3 4 5" xfId="4691" xr:uid="{00000000-0005-0000-0000-00004A150000}"/>
    <cellStyle name="Título 3 5" xfId="4692" xr:uid="{00000000-0005-0000-0000-000050150000}"/>
    <cellStyle name="Título 3 5 2" xfId="4957" xr:uid="{00000000-0005-0000-0000-000051150000}"/>
    <cellStyle name="Título 3 5 2 2" xfId="5201" xr:uid="{00000000-0005-0000-0000-000052150000}"/>
    <cellStyle name="Título 3 6" xfId="4693" xr:uid="{00000000-0005-0000-0000-000053150000}"/>
    <cellStyle name="Título 3 6 2" xfId="4958" xr:uid="{00000000-0005-0000-0000-000054150000}"/>
    <cellStyle name="Título 3 6 2 2" xfId="5202" xr:uid="{00000000-0005-0000-0000-000055150000}"/>
    <cellStyle name="Título 3 7" xfId="4694" xr:uid="{00000000-0005-0000-0000-000056150000}"/>
    <cellStyle name="Título 3 7 2" xfId="4959" xr:uid="{00000000-0005-0000-0000-000057150000}"/>
    <cellStyle name="Título 3 7 2 2" xfId="5203" xr:uid="{00000000-0005-0000-0000-000058150000}"/>
    <cellStyle name="Título 3 8" xfId="4695" xr:uid="{00000000-0005-0000-0000-000059150000}"/>
    <cellStyle name="Título 3 8 2" xfId="4960" xr:uid="{00000000-0005-0000-0000-00005A150000}"/>
    <cellStyle name="Título 3 8 2 2" xfId="5204" xr:uid="{00000000-0005-0000-0000-00005B150000}"/>
    <cellStyle name="Título 3 9" xfId="4696" xr:uid="{00000000-0005-0000-0000-00005C150000}"/>
    <cellStyle name="Título 3 9 2" xfId="4961" xr:uid="{00000000-0005-0000-0000-00005D150000}"/>
    <cellStyle name="Título 3 9 2 2" xfId="5205" xr:uid="{00000000-0005-0000-0000-00005E150000}"/>
    <cellStyle name="Título 4" xfId="693" xr:uid="{00000000-0005-0000-0000-0000BD020000}"/>
    <cellStyle name="Título 4 2" xfId="694" xr:uid="{00000000-0005-0000-0000-0000BE020000}"/>
    <cellStyle name="Título 4 2 2" xfId="5206" xr:uid="{00000000-0005-0000-0000-000061150000}"/>
    <cellStyle name="Título 4 2 3" xfId="5779" xr:uid="{00000000-0005-0000-0000-000062150000}"/>
    <cellStyle name="Título 4 2 4" xfId="4962" xr:uid="{00000000-0005-0000-0000-000060150000}"/>
    <cellStyle name="Título 4 3" xfId="5780" xr:uid="{00000000-0005-0000-0000-000063150000}"/>
    <cellStyle name="Título 4 4" xfId="5296" xr:uid="{00000000-0005-0000-0000-000064150000}"/>
    <cellStyle name="Título 5" xfId="695" xr:uid="{00000000-0005-0000-0000-0000BF020000}"/>
    <cellStyle name="Título 5 2" xfId="696" xr:uid="{00000000-0005-0000-0000-0000C0020000}"/>
    <cellStyle name="Título 5 2 2" xfId="5207" xr:uid="{00000000-0005-0000-0000-000067150000}"/>
    <cellStyle name="Título 5 2 3" xfId="5781" xr:uid="{00000000-0005-0000-0000-000068150000}"/>
    <cellStyle name="Título 5 2 4" xfId="4963" xr:uid="{00000000-0005-0000-0000-000066150000}"/>
    <cellStyle name="Título 5 3" xfId="5782" xr:uid="{00000000-0005-0000-0000-000069150000}"/>
    <cellStyle name="Título 6" xfId="697" xr:uid="{00000000-0005-0000-0000-0000C1020000}"/>
    <cellStyle name="Título 6 2" xfId="4964" xr:uid="{00000000-0005-0000-0000-00006B150000}"/>
    <cellStyle name="Título 6 2 2" xfId="5208" xr:uid="{00000000-0005-0000-0000-00006C150000}"/>
    <cellStyle name="Título 6 2 3" xfId="5783" xr:uid="{00000000-0005-0000-0000-00006D150000}"/>
    <cellStyle name="Título 6 3" xfId="5784" xr:uid="{00000000-0005-0000-0000-00006E150000}"/>
    <cellStyle name="Título 6 4" xfId="5919" xr:uid="{00000000-0005-0000-0000-00006F150000}"/>
    <cellStyle name="Título 6 5" xfId="4697" xr:uid="{00000000-0005-0000-0000-00006A150000}"/>
    <cellStyle name="Título 7" xfId="4698" xr:uid="{00000000-0005-0000-0000-000070150000}"/>
    <cellStyle name="Título 7 2" xfId="4965" xr:uid="{00000000-0005-0000-0000-000071150000}"/>
    <cellStyle name="Título 7 2 2" xfId="5209" xr:uid="{00000000-0005-0000-0000-000072150000}"/>
    <cellStyle name="Título 8" xfId="4699" xr:uid="{00000000-0005-0000-0000-000073150000}"/>
    <cellStyle name="Título 8 2" xfId="4966" xr:uid="{00000000-0005-0000-0000-000074150000}"/>
    <cellStyle name="Título 8 2 2" xfId="5210" xr:uid="{00000000-0005-0000-0000-000075150000}"/>
    <cellStyle name="Título 9" xfId="4700" xr:uid="{00000000-0005-0000-0000-000076150000}"/>
    <cellStyle name="Título 9 2" xfId="4967" xr:uid="{00000000-0005-0000-0000-000077150000}"/>
    <cellStyle name="Título 9 2 2" xfId="5211" xr:uid="{00000000-0005-0000-0000-000078150000}"/>
    <cellStyle name="Total 10" xfId="4701" xr:uid="{00000000-0005-0000-0000-00007A150000}"/>
    <cellStyle name="Total 10 2" xfId="4968" xr:uid="{00000000-0005-0000-0000-00007B150000}"/>
    <cellStyle name="Total 10 2 2" xfId="5212" xr:uid="{00000000-0005-0000-0000-00007C150000}"/>
    <cellStyle name="Total 11" xfId="4702" xr:uid="{00000000-0005-0000-0000-00007D150000}"/>
    <cellStyle name="Total 11 2" xfId="4969" xr:uid="{00000000-0005-0000-0000-00007E150000}"/>
    <cellStyle name="Total 11 2 2" xfId="5213" xr:uid="{00000000-0005-0000-0000-00007F150000}"/>
    <cellStyle name="Total 12" xfId="4703" xr:uid="{00000000-0005-0000-0000-000080150000}"/>
    <cellStyle name="Total 12 2" xfId="4970" xr:uid="{00000000-0005-0000-0000-000081150000}"/>
    <cellStyle name="Total 12 2 2" xfId="5214" xr:uid="{00000000-0005-0000-0000-000082150000}"/>
    <cellStyle name="Total 2" xfId="698" xr:uid="{00000000-0005-0000-0000-0000C2020000}"/>
    <cellStyle name="Total 2 2" xfId="4971" xr:uid="{00000000-0005-0000-0000-000084150000}"/>
    <cellStyle name="Total 2 2 2" xfId="5215" xr:uid="{00000000-0005-0000-0000-000085150000}"/>
    <cellStyle name="Total 2 2 3" xfId="5785" xr:uid="{00000000-0005-0000-0000-000086150000}"/>
    <cellStyle name="Total 2 3" xfId="5786" xr:uid="{00000000-0005-0000-0000-000087150000}"/>
    <cellStyle name="Total 3" xfId="699" xr:uid="{00000000-0005-0000-0000-0000C3020000}"/>
    <cellStyle name="Total 3 2" xfId="700" xr:uid="{00000000-0005-0000-0000-0000C4020000}"/>
    <cellStyle name="Total 3 2 2" xfId="5216" xr:uid="{00000000-0005-0000-0000-00008A150000}"/>
    <cellStyle name="Total 3 2 3" xfId="5787" xr:uid="{00000000-0005-0000-0000-00008B150000}"/>
    <cellStyle name="Total 3 2 4" xfId="4972" xr:uid="{00000000-0005-0000-0000-000089150000}"/>
    <cellStyle name="Total 3 3" xfId="5788" xr:uid="{00000000-0005-0000-0000-00008C150000}"/>
    <cellStyle name="Total 4" xfId="701" xr:uid="{00000000-0005-0000-0000-0000C5020000}"/>
    <cellStyle name="Total 4 2" xfId="4973" xr:uid="{00000000-0005-0000-0000-00008E150000}"/>
    <cellStyle name="Total 4 2 2" xfId="5217" xr:uid="{00000000-0005-0000-0000-00008F150000}"/>
    <cellStyle name="Total 4 2 3" xfId="5789" xr:uid="{00000000-0005-0000-0000-000090150000}"/>
    <cellStyle name="Total 4 3" xfId="5790" xr:uid="{00000000-0005-0000-0000-000091150000}"/>
    <cellStyle name="Total 4 4" xfId="5920" xr:uid="{00000000-0005-0000-0000-000092150000}"/>
    <cellStyle name="Total 4 5" xfId="4704" xr:uid="{00000000-0005-0000-0000-00008D150000}"/>
    <cellStyle name="Total 5" xfId="4705" xr:uid="{00000000-0005-0000-0000-000093150000}"/>
    <cellStyle name="Total 5 2" xfId="4974" xr:uid="{00000000-0005-0000-0000-000094150000}"/>
    <cellStyle name="Total 5 2 2" xfId="5218" xr:uid="{00000000-0005-0000-0000-000095150000}"/>
    <cellStyle name="Total 6" xfId="4706" xr:uid="{00000000-0005-0000-0000-000096150000}"/>
    <cellStyle name="Total 6 2" xfId="4975" xr:uid="{00000000-0005-0000-0000-000097150000}"/>
    <cellStyle name="Total 6 2 2" xfId="5219" xr:uid="{00000000-0005-0000-0000-000098150000}"/>
    <cellStyle name="Total 7" xfId="4707" xr:uid="{00000000-0005-0000-0000-000099150000}"/>
    <cellStyle name="Total 7 2" xfId="4976" xr:uid="{00000000-0005-0000-0000-00009A150000}"/>
    <cellStyle name="Total 7 2 2" xfId="5220" xr:uid="{00000000-0005-0000-0000-00009B150000}"/>
    <cellStyle name="Total 8" xfId="4708" xr:uid="{00000000-0005-0000-0000-00009C150000}"/>
    <cellStyle name="Total 8 2" xfId="4977" xr:uid="{00000000-0005-0000-0000-00009D150000}"/>
    <cellStyle name="Total 8 2 2" xfId="5221" xr:uid="{00000000-0005-0000-0000-00009E150000}"/>
    <cellStyle name="Total 9" xfId="4709" xr:uid="{00000000-0005-0000-0000-00009F150000}"/>
    <cellStyle name="Total 9 2" xfId="4978" xr:uid="{00000000-0005-0000-0000-0000A0150000}"/>
    <cellStyle name="Total 9 2 2" xfId="5222" xr:uid="{00000000-0005-0000-0000-0000A1150000}"/>
    <cellStyle name="Warning Text" xfId="702" xr:uid="{00000000-0005-0000-0000-0000C6020000}"/>
    <cellStyle name="Warning Text 2" xfId="4979" xr:uid="{00000000-0005-0000-0000-0000A3150000}"/>
    <cellStyle name="Warning Text 2 2" xfId="5223" xr:uid="{00000000-0005-0000-0000-0000A4150000}"/>
    <cellStyle name="Warning Text 2 3" xfId="5791" xr:uid="{00000000-0005-0000-0000-0000A5150000}"/>
    <cellStyle name="Warning Text 3" xfId="5792" xr:uid="{00000000-0005-0000-0000-0000A6150000}"/>
    <cellStyle name="Warning Text 4" xfId="5793"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679A6-9BE2-4BC1-83A2-EE0DD37355CF}">
  <sheetPr>
    <tabColor theme="1"/>
    <pageSetUpPr fitToPage="1"/>
  </sheetPr>
  <dimension ref="A1:AA243"/>
  <sheetViews>
    <sheetView showGridLines="0" zoomScaleNormal="100" workbookViewId="0">
      <pane xSplit="10" ySplit="4" topLeftCell="S170" activePane="bottomRight" state="frozen"/>
      <selection pane="topRight" activeCell="K1" sqref="K1"/>
      <selection pane="bottomLeft" activeCell="A5" sqref="A5"/>
      <selection pane="bottomRight" activeCell="W176" sqref="W176"/>
    </sheetView>
  </sheetViews>
  <sheetFormatPr baseColWidth="10" defaultColWidth="11.44140625" defaultRowHeight="10.199999999999999"/>
  <cols>
    <col min="1" max="1" width="3.5546875" style="95" customWidth="1"/>
    <col min="2" max="2" width="3.6640625" style="96" hidden="1" customWidth="1"/>
    <col min="3" max="3" width="7.77734375" style="107" customWidth="1"/>
    <col min="4" max="4" width="71.6640625" style="107" hidden="1" customWidth="1"/>
    <col min="5" max="5" width="47.109375" style="107" hidden="1" customWidth="1"/>
    <col min="6" max="6" width="51" style="107" hidden="1" customWidth="1"/>
    <col min="7" max="7" width="29.88671875" style="107" customWidth="1"/>
    <col min="8" max="8" width="10" style="95" customWidth="1"/>
    <col min="9" max="9" width="10.88671875" style="107" customWidth="1"/>
    <col min="10" max="10" width="11.44140625" style="209" customWidth="1"/>
    <col min="11" max="11" width="12.88671875" style="210" hidden="1" customWidth="1"/>
    <col min="12" max="12" width="14.5546875" style="95" hidden="1" customWidth="1"/>
    <col min="13" max="13" width="10.6640625" style="95" hidden="1" customWidth="1"/>
    <col min="14" max="14" width="11.88671875" style="218" hidden="1" customWidth="1"/>
    <col min="15" max="15" width="10.44140625" style="95" hidden="1" customWidth="1"/>
    <col min="16" max="16" width="21.33203125" style="212" hidden="1" customWidth="1"/>
    <col min="17" max="17" width="10.88671875" style="107" customWidth="1"/>
    <col min="18" max="18" width="15.44140625" style="106" bestFit="1" customWidth="1"/>
    <col min="19" max="19" width="13.33203125" style="220" hidden="1" customWidth="1"/>
    <col min="20" max="20" width="16" style="220" hidden="1" customWidth="1"/>
    <col min="21" max="21" width="12.88671875" style="105" customWidth="1"/>
    <col min="22" max="22" width="16" style="105" customWidth="1"/>
    <col min="23" max="24" width="10.5546875" style="105" customWidth="1"/>
    <col min="25" max="25" width="10.5546875" style="106" customWidth="1"/>
    <col min="26" max="26" width="14.33203125" style="106" customWidth="1"/>
    <col min="27" max="27" width="17.109375" style="105" customWidth="1"/>
    <col min="28" max="16384" width="11.44140625" style="107"/>
  </cols>
  <sheetData>
    <row r="1" spans="1:27" ht="15.6">
      <c r="C1" s="97" t="s">
        <v>1393</v>
      </c>
      <c r="D1" s="97"/>
      <c r="E1" s="97"/>
      <c r="F1" s="97"/>
      <c r="G1" s="97"/>
      <c r="H1" s="97"/>
      <c r="I1" s="97"/>
      <c r="J1" s="98"/>
      <c r="K1" s="99"/>
      <c r="L1" s="100"/>
      <c r="N1" s="101"/>
      <c r="O1" s="100"/>
      <c r="P1" s="102"/>
      <c r="Q1" s="102"/>
      <c r="R1" s="103"/>
      <c r="S1" s="104"/>
      <c r="T1" s="104"/>
    </row>
    <row r="2" spans="1:27" ht="17.25" customHeight="1">
      <c r="C2" s="108" t="s">
        <v>1394</v>
      </c>
      <c r="D2" s="100"/>
      <c r="E2" s="100"/>
      <c r="F2" s="100"/>
      <c r="G2" s="108"/>
      <c r="H2" s="100"/>
      <c r="I2" s="100"/>
      <c r="J2" s="98"/>
      <c r="K2" s="99"/>
      <c r="L2" s="100"/>
      <c r="N2" s="101"/>
      <c r="O2" s="100"/>
      <c r="P2" s="102"/>
      <c r="Q2" s="100"/>
      <c r="R2" s="103"/>
      <c r="S2" s="104"/>
      <c r="T2" s="104"/>
    </row>
    <row r="3" spans="1:27" s="112" customFormat="1" ht="25.5" customHeight="1">
      <c r="A3" s="109"/>
      <c r="B3" s="110" t="s">
        <v>1395</v>
      </c>
      <c r="C3" s="110"/>
      <c r="D3" s="110"/>
      <c r="E3" s="110"/>
      <c r="F3" s="110"/>
      <c r="G3" s="110"/>
      <c r="H3" s="110"/>
      <c r="I3" s="110"/>
      <c r="J3" s="110"/>
      <c r="K3" s="110"/>
      <c r="L3" s="110"/>
      <c r="M3" s="110"/>
      <c r="N3" s="110"/>
      <c r="O3" s="110"/>
      <c r="P3" s="110"/>
      <c r="Q3" s="110"/>
      <c r="R3" s="110"/>
      <c r="S3" s="110"/>
      <c r="T3" s="111"/>
      <c r="U3" s="110"/>
      <c r="V3" s="110"/>
      <c r="W3" s="110"/>
      <c r="X3" s="110"/>
      <c r="Y3" s="111"/>
      <c r="Z3" s="111"/>
      <c r="AA3" s="111"/>
    </row>
    <row r="4" spans="1:27" s="119" customFormat="1" ht="43.8" customHeight="1">
      <c r="A4" s="113" t="s">
        <v>1396</v>
      </c>
      <c r="B4" s="114" t="s">
        <v>1397</v>
      </c>
      <c r="C4" s="113" t="s">
        <v>1398</v>
      </c>
      <c r="D4" s="113" t="s">
        <v>1399</v>
      </c>
      <c r="E4" s="113" t="s">
        <v>1400</v>
      </c>
      <c r="F4" s="113" t="s">
        <v>1401</v>
      </c>
      <c r="G4" s="113" t="s">
        <v>1402</v>
      </c>
      <c r="H4" s="113" t="s">
        <v>1403</v>
      </c>
      <c r="I4" s="113" t="s">
        <v>1404</v>
      </c>
      <c r="J4" s="113" t="s">
        <v>1405</v>
      </c>
      <c r="K4" s="115" t="s">
        <v>1406</v>
      </c>
      <c r="L4" s="113" t="s">
        <v>1407</v>
      </c>
      <c r="M4" s="113" t="s">
        <v>1408</v>
      </c>
      <c r="N4" s="116" t="s">
        <v>1409</v>
      </c>
      <c r="O4" s="113" t="s">
        <v>1410</v>
      </c>
      <c r="P4" s="113" t="s">
        <v>1411</v>
      </c>
      <c r="Q4" s="113" t="s">
        <v>1404</v>
      </c>
      <c r="R4" s="117" t="s">
        <v>1412</v>
      </c>
      <c r="S4" s="117" t="s">
        <v>1413</v>
      </c>
      <c r="T4" s="117" t="s">
        <v>1414</v>
      </c>
      <c r="U4" s="118" t="s">
        <v>1415</v>
      </c>
      <c r="V4" s="118" t="s">
        <v>1416</v>
      </c>
      <c r="W4" s="118" t="s">
        <v>1417</v>
      </c>
      <c r="X4" s="118" t="s">
        <v>1418</v>
      </c>
      <c r="Y4" s="117" t="s">
        <v>1419</v>
      </c>
      <c r="Z4" s="117" t="s">
        <v>1420</v>
      </c>
      <c r="AA4" s="118" t="s">
        <v>1421</v>
      </c>
    </row>
    <row r="5" spans="1:27" ht="11.25" customHeight="1">
      <c r="A5" s="120">
        <v>1</v>
      </c>
      <c r="B5" s="121">
        <v>1</v>
      </c>
      <c r="C5" s="122" t="s">
        <v>1422</v>
      </c>
      <c r="D5" s="122" t="s">
        <v>1423</v>
      </c>
      <c r="E5" s="122" t="s">
        <v>1424</v>
      </c>
      <c r="F5" s="123" t="s">
        <v>1425</v>
      </c>
      <c r="G5" s="123" t="s">
        <v>1426</v>
      </c>
      <c r="H5" s="120" t="s">
        <v>1427</v>
      </c>
      <c r="I5" s="124">
        <v>136.4</v>
      </c>
      <c r="J5" s="125" t="s">
        <v>1428</v>
      </c>
      <c r="K5" s="126" t="s">
        <v>1429</v>
      </c>
      <c r="L5" s="120" t="s">
        <v>1430</v>
      </c>
      <c r="M5" s="120">
        <v>996</v>
      </c>
      <c r="N5" s="127">
        <v>39589</v>
      </c>
      <c r="O5" s="120" t="s">
        <v>1431</v>
      </c>
      <c r="P5" s="128" t="s">
        <v>1432</v>
      </c>
      <c r="Q5" s="124">
        <v>136.4</v>
      </c>
      <c r="R5" s="129">
        <v>136.4</v>
      </c>
      <c r="S5" s="130">
        <v>418748117.0868392</v>
      </c>
      <c r="T5" s="131">
        <v>1025818858.5588392</v>
      </c>
      <c r="U5" s="132">
        <v>1978</v>
      </c>
      <c r="V5" s="132" t="s">
        <v>856</v>
      </c>
      <c r="W5" s="132">
        <v>9</v>
      </c>
      <c r="X5" s="132" t="s">
        <v>1433</v>
      </c>
      <c r="Y5" s="133">
        <v>44</v>
      </c>
      <c r="Z5" s="134">
        <v>75</v>
      </c>
      <c r="AA5" s="132">
        <f t="shared" ref="AA5:AA10" si="0">+Z5-Y5</f>
        <v>31</v>
      </c>
    </row>
    <row r="6" spans="1:27">
      <c r="A6" s="120">
        <v>2</v>
      </c>
      <c r="B6" s="121">
        <v>2</v>
      </c>
      <c r="C6" s="122" t="s">
        <v>1422</v>
      </c>
      <c r="D6" s="122" t="s">
        <v>1434</v>
      </c>
      <c r="E6" s="122" t="s">
        <v>1435</v>
      </c>
      <c r="F6" s="123" t="s">
        <v>1436</v>
      </c>
      <c r="G6" s="123" t="s">
        <v>1437</v>
      </c>
      <c r="H6" s="120" t="s">
        <v>1427</v>
      </c>
      <c r="I6" s="124">
        <v>93.46</v>
      </c>
      <c r="J6" s="125" t="s">
        <v>1438</v>
      </c>
      <c r="K6" s="126" t="s">
        <v>1439</v>
      </c>
      <c r="L6" s="120" t="s">
        <v>1440</v>
      </c>
      <c r="M6" s="120">
        <v>996</v>
      </c>
      <c r="N6" s="127">
        <v>39589</v>
      </c>
      <c r="O6" s="120" t="s">
        <v>1431</v>
      </c>
      <c r="P6" s="128" t="s">
        <v>1432</v>
      </c>
      <c r="Q6" s="124">
        <v>93.46</v>
      </c>
      <c r="R6" s="129">
        <v>93.46</v>
      </c>
      <c r="S6" s="130">
        <v>286922280.22680342</v>
      </c>
      <c r="T6" s="131">
        <v>702848148.61080348</v>
      </c>
      <c r="U6" s="132">
        <v>1978</v>
      </c>
      <c r="V6" s="132" t="s">
        <v>856</v>
      </c>
      <c r="W6" s="132">
        <v>9</v>
      </c>
      <c r="X6" s="132" t="s">
        <v>1433</v>
      </c>
      <c r="Y6" s="133">
        <v>44</v>
      </c>
      <c r="Z6" s="134">
        <v>75</v>
      </c>
      <c r="AA6" s="132">
        <f t="shared" si="0"/>
        <v>31</v>
      </c>
    </row>
    <row r="7" spans="1:27">
      <c r="A7" s="120">
        <v>3</v>
      </c>
      <c r="B7" s="121">
        <v>3</v>
      </c>
      <c r="C7" s="122" t="s">
        <v>1422</v>
      </c>
      <c r="D7" s="122" t="s">
        <v>1441</v>
      </c>
      <c r="E7" s="122" t="s">
        <v>1442</v>
      </c>
      <c r="F7" s="123" t="s">
        <v>1443</v>
      </c>
      <c r="G7" s="123" t="s">
        <v>1444</v>
      </c>
      <c r="H7" s="120" t="s">
        <v>1427</v>
      </c>
      <c r="I7" s="124">
        <v>91.64</v>
      </c>
      <c r="J7" s="125" t="s">
        <v>1445</v>
      </c>
      <c r="K7" s="126" t="s">
        <v>1446</v>
      </c>
      <c r="L7" s="120" t="s">
        <v>1447</v>
      </c>
      <c r="M7" s="120">
        <v>996</v>
      </c>
      <c r="N7" s="127">
        <v>39589</v>
      </c>
      <c r="O7" s="120" t="s">
        <v>1431</v>
      </c>
      <c r="P7" s="128" t="s">
        <v>1432</v>
      </c>
      <c r="Q7" s="124">
        <v>91.64</v>
      </c>
      <c r="R7" s="129">
        <v>91.64</v>
      </c>
      <c r="S7" s="130">
        <v>281334878.66450107</v>
      </c>
      <c r="T7" s="131">
        <v>689197563.81650114</v>
      </c>
      <c r="U7" s="132">
        <v>1978</v>
      </c>
      <c r="V7" s="132" t="s">
        <v>856</v>
      </c>
      <c r="W7" s="132">
        <v>9</v>
      </c>
      <c r="X7" s="132" t="s">
        <v>1433</v>
      </c>
      <c r="Y7" s="133">
        <v>44</v>
      </c>
      <c r="Z7" s="134">
        <v>75</v>
      </c>
      <c r="AA7" s="132">
        <f t="shared" si="0"/>
        <v>31</v>
      </c>
    </row>
    <row r="8" spans="1:27">
      <c r="A8" s="120">
        <v>4</v>
      </c>
      <c r="B8" s="121">
        <v>4</v>
      </c>
      <c r="C8" s="122" t="s">
        <v>1422</v>
      </c>
      <c r="D8" s="122" t="s">
        <v>1448</v>
      </c>
      <c r="E8" s="122" t="s">
        <v>1449</v>
      </c>
      <c r="F8" s="123" t="s">
        <v>1450</v>
      </c>
      <c r="G8" s="123" t="s">
        <v>1451</v>
      </c>
      <c r="H8" s="120" t="s">
        <v>1427</v>
      </c>
      <c r="I8" s="124">
        <v>93.17</v>
      </c>
      <c r="J8" s="125" t="s">
        <v>1452</v>
      </c>
      <c r="K8" s="126" t="s">
        <v>1453</v>
      </c>
      <c r="L8" s="120" t="s">
        <v>1454</v>
      </c>
      <c r="M8" s="120">
        <v>996</v>
      </c>
      <c r="N8" s="127">
        <v>39589</v>
      </c>
      <c r="O8" s="120" t="s">
        <v>1431</v>
      </c>
      <c r="P8" s="128" t="s">
        <v>1432</v>
      </c>
      <c r="Q8" s="124">
        <v>93.17</v>
      </c>
      <c r="R8" s="129">
        <v>93.17</v>
      </c>
      <c r="S8" s="130">
        <v>286031979.97786516</v>
      </c>
      <c r="T8" s="131">
        <v>700693035.30586517</v>
      </c>
      <c r="U8" s="132">
        <v>1978</v>
      </c>
      <c r="V8" s="132" t="s">
        <v>856</v>
      </c>
      <c r="W8" s="132">
        <v>9</v>
      </c>
      <c r="X8" s="132" t="s">
        <v>1433</v>
      </c>
      <c r="Y8" s="133">
        <v>44</v>
      </c>
      <c r="Z8" s="134">
        <v>75</v>
      </c>
      <c r="AA8" s="132">
        <f t="shared" si="0"/>
        <v>31</v>
      </c>
    </row>
    <row r="9" spans="1:27">
      <c r="A9" s="120">
        <v>5</v>
      </c>
      <c r="B9" s="121">
        <v>5</v>
      </c>
      <c r="C9" s="122" t="s">
        <v>1422</v>
      </c>
      <c r="D9" s="122" t="s">
        <v>1455</v>
      </c>
      <c r="E9" s="135" t="s">
        <v>1456</v>
      </c>
      <c r="F9" s="123" t="s">
        <v>1457</v>
      </c>
      <c r="G9" s="123" t="s">
        <v>1458</v>
      </c>
      <c r="H9" s="120" t="s">
        <v>1427</v>
      </c>
      <c r="I9" s="124">
        <v>95.07</v>
      </c>
      <c r="J9" s="125" t="s">
        <v>1459</v>
      </c>
      <c r="K9" s="126" t="s">
        <v>1460</v>
      </c>
      <c r="L9" s="120" t="s">
        <v>1461</v>
      </c>
      <c r="M9" s="120">
        <v>1636</v>
      </c>
      <c r="N9" s="127">
        <v>32651</v>
      </c>
      <c r="O9" s="120" t="s">
        <v>1462</v>
      </c>
      <c r="P9" s="128" t="s">
        <v>1432</v>
      </c>
      <c r="Q9" s="124">
        <v>95.07</v>
      </c>
      <c r="R9" s="129">
        <v>95.07</v>
      </c>
      <c r="S9" s="130">
        <v>291864981.60884017</v>
      </c>
      <c r="T9" s="131">
        <v>714984474.24884021</v>
      </c>
      <c r="U9" s="132">
        <v>1978</v>
      </c>
      <c r="V9" s="132" t="s">
        <v>856</v>
      </c>
      <c r="W9" s="132">
        <v>9</v>
      </c>
      <c r="X9" s="132" t="s">
        <v>1433</v>
      </c>
      <c r="Y9" s="133">
        <v>44</v>
      </c>
      <c r="Z9" s="134">
        <v>75</v>
      </c>
      <c r="AA9" s="132">
        <f t="shared" si="0"/>
        <v>31</v>
      </c>
    </row>
    <row r="10" spans="1:27">
      <c r="A10" s="120">
        <v>6</v>
      </c>
      <c r="B10" s="121">
        <v>6</v>
      </c>
      <c r="C10" s="122" t="s">
        <v>1422</v>
      </c>
      <c r="D10" s="122" t="s">
        <v>1463</v>
      </c>
      <c r="E10" s="122" t="s">
        <v>1464</v>
      </c>
      <c r="F10" s="123" t="s">
        <v>1465</v>
      </c>
      <c r="G10" s="123" t="s">
        <v>1466</v>
      </c>
      <c r="H10" s="120" t="s">
        <v>1427</v>
      </c>
      <c r="I10" s="124">
        <v>63.47</v>
      </c>
      <c r="J10" s="125" t="s">
        <v>1467</v>
      </c>
      <c r="K10" s="126" t="s">
        <v>1468</v>
      </c>
      <c r="L10" s="120" t="s">
        <v>1469</v>
      </c>
      <c r="M10" s="120">
        <v>3199</v>
      </c>
      <c r="N10" s="127">
        <v>31047</v>
      </c>
      <c r="O10" s="120" t="s">
        <v>1470</v>
      </c>
      <c r="P10" s="128" t="s">
        <v>1432</v>
      </c>
      <c r="Q10" s="124">
        <v>63.47</v>
      </c>
      <c r="R10" s="129">
        <v>63.47</v>
      </c>
      <c r="S10" s="130">
        <v>194852954.48315015</v>
      </c>
      <c r="T10" s="131">
        <v>477341045.4591502</v>
      </c>
      <c r="U10" s="132">
        <v>1978</v>
      </c>
      <c r="V10" s="132" t="s">
        <v>856</v>
      </c>
      <c r="W10" s="132">
        <v>9</v>
      </c>
      <c r="X10" s="132" t="s">
        <v>1433</v>
      </c>
      <c r="Y10" s="133">
        <v>44</v>
      </c>
      <c r="Z10" s="134">
        <v>75</v>
      </c>
      <c r="AA10" s="132">
        <f t="shared" si="0"/>
        <v>31</v>
      </c>
    </row>
    <row r="11" spans="1:27" s="100" customFormat="1">
      <c r="A11" s="136"/>
      <c r="B11" s="137">
        <v>6</v>
      </c>
      <c r="C11" s="138" t="s">
        <v>868</v>
      </c>
      <c r="D11" s="138"/>
      <c r="E11" s="138"/>
      <c r="F11" s="139" t="s">
        <v>1471</v>
      </c>
      <c r="G11" s="139"/>
      <c r="H11" s="136"/>
      <c r="I11" s="140">
        <f>SUM(I5:I10)</f>
        <v>573.21</v>
      </c>
      <c r="J11" s="141">
        <v>0</v>
      </c>
      <c r="K11" s="142"/>
      <c r="L11" s="136"/>
      <c r="M11" s="143"/>
      <c r="N11" s="144"/>
      <c r="O11" s="136"/>
      <c r="P11" s="145"/>
      <c r="Q11" s="140">
        <f>SUM(Q5:Q10)</f>
        <v>573.21</v>
      </c>
      <c r="R11" s="146">
        <f t="shared" ref="R11:S11" si="1">SUM(R5:R10)</f>
        <v>573.21</v>
      </c>
      <c r="S11" s="146">
        <f t="shared" si="1"/>
        <v>1759755192.0479994</v>
      </c>
      <c r="T11" s="147">
        <v>4310883126</v>
      </c>
      <c r="U11" s="148"/>
      <c r="V11" s="148"/>
      <c r="W11" s="148"/>
      <c r="X11" s="148"/>
      <c r="Y11" s="149"/>
      <c r="Z11" s="149"/>
      <c r="AA11" s="148"/>
    </row>
    <row r="12" spans="1:27">
      <c r="A12" s="120">
        <v>7</v>
      </c>
      <c r="B12" s="121">
        <v>1</v>
      </c>
      <c r="C12" s="122" t="s">
        <v>1422</v>
      </c>
      <c r="D12" s="122" t="s">
        <v>1472</v>
      </c>
      <c r="E12" s="122" t="s">
        <v>1473</v>
      </c>
      <c r="F12" s="123" t="s">
        <v>1474</v>
      </c>
      <c r="G12" s="123" t="s">
        <v>1475</v>
      </c>
      <c r="H12" s="120">
        <v>201</v>
      </c>
      <c r="I12" s="124">
        <v>418.2</v>
      </c>
      <c r="J12" s="125" t="s">
        <v>1476</v>
      </c>
      <c r="K12" s="126" t="s">
        <v>1477</v>
      </c>
      <c r="L12" s="120" t="s">
        <v>1478</v>
      </c>
      <c r="M12" s="120">
        <v>996</v>
      </c>
      <c r="N12" s="127">
        <v>39589</v>
      </c>
      <c r="O12" s="120" t="s">
        <v>1431</v>
      </c>
      <c r="P12" s="128" t="s">
        <v>1432</v>
      </c>
      <c r="Q12" s="124">
        <v>418.2</v>
      </c>
      <c r="R12" s="150">
        <v>418.2</v>
      </c>
      <c r="S12" s="130">
        <v>1743356992.7943578</v>
      </c>
      <c r="T12" s="130">
        <v>2458905757.3092308</v>
      </c>
      <c r="U12" s="132">
        <v>1978</v>
      </c>
      <c r="V12" s="132" t="s">
        <v>856</v>
      </c>
      <c r="W12" s="132">
        <v>9</v>
      </c>
      <c r="X12" s="132" t="s">
        <v>1433</v>
      </c>
      <c r="Y12" s="133">
        <v>44</v>
      </c>
      <c r="Z12" s="133">
        <v>75</v>
      </c>
      <c r="AA12" s="132">
        <f t="shared" ref="AA12:AA19" si="2">+Z12-Y12</f>
        <v>31</v>
      </c>
    </row>
    <row r="13" spans="1:27">
      <c r="A13" s="120">
        <v>8</v>
      </c>
      <c r="B13" s="121">
        <v>2</v>
      </c>
      <c r="C13" s="122" t="s">
        <v>1422</v>
      </c>
      <c r="D13" s="122" t="s">
        <v>1479</v>
      </c>
      <c r="E13" s="151" t="s">
        <v>1480</v>
      </c>
      <c r="F13" s="123" t="s">
        <v>1481</v>
      </c>
      <c r="G13" s="123" t="s">
        <v>1482</v>
      </c>
      <c r="H13" s="120">
        <v>301</v>
      </c>
      <c r="I13" s="124">
        <v>418.2</v>
      </c>
      <c r="J13" s="125" t="s">
        <v>1483</v>
      </c>
      <c r="K13" s="126" t="s">
        <v>1484</v>
      </c>
      <c r="L13" s="120" t="s">
        <v>1485</v>
      </c>
      <c r="M13" s="120">
        <v>2947</v>
      </c>
      <c r="N13" s="127">
        <v>28347</v>
      </c>
      <c r="O13" s="120" t="s">
        <v>1462</v>
      </c>
      <c r="P13" s="128" t="s">
        <v>1432</v>
      </c>
      <c r="Q13" s="124">
        <v>418.2</v>
      </c>
      <c r="R13" s="150">
        <v>418.2</v>
      </c>
      <c r="S13" s="130">
        <v>1743356992.7943578</v>
      </c>
      <c r="T13" s="130">
        <v>2458905757.3092308</v>
      </c>
      <c r="U13" s="132">
        <v>1978</v>
      </c>
      <c r="V13" s="132" t="s">
        <v>856</v>
      </c>
      <c r="W13" s="132">
        <v>9</v>
      </c>
      <c r="X13" s="132" t="s">
        <v>1433</v>
      </c>
      <c r="Y13" s="133">
        <v>44</v>
      </c>
      <c r="Z13" s="133">
        <v>75</v>
      </c>
      <c r="AA13" s="132">
        <f t="shared" si="2"/>
        <v>31</v>
      </c>
    </row>
    <row r="14" spans="1:27">
      <c r="A14" s="120">
        <v>9</v>
      </c>
      <c r="B14" s="121">
        <v>3</v>
      </c>
      <c r="C14" s="122" t="s">
        <v>1422</v>
      </c>
      <c r="D14" s="122" t="s">
        <v>1486</v>
      </c>
      <c r="E14" s="151" t="s">
        <v>1487</v>
      </c>
      <c r="F14" s="123" t="s">
        <v>1488</v>
      </c>
      <c r="G14" s="123" t="s">
        <v>1489</v>
      </c>
      <c r="H14" s="120">
        <v>401</v>
      </c>
      <c r="I14" s="124">
        <v>418.2</v>
      </c>
      <c r="J14" s="125" t="s">
        <v>1490</v>
      </c>
      <c r="K14" s="126" t="s">
        <v>1491</v>
      </c>
      <c r="L14" s="120" t="s">
        <v>1492</v>
      </c>
      <c r="M14" s="120">
        <v>2947</v>
      </c>
      <c r="N14" s="127">
        <v>28347</v>
      </c>
      <c r="O14" s="120" t="s">
        <v>1462</v>
      </c>
      <c r="P14" s="128" t="s">
        <v>1432</v>
      </c>
      <c r="Q14" s="124">
        <v>418.2</v>
      </c>
      <c r="R14" s="150">
        <v>418.2</v>
      </c>
      <c r="S14" s="130">
        <v>1743356992.7943578</v>
      </c>
      <c r="T14" s="130">
        <v>2458905757.3092308</v>
      </c>
      <c r="U14" s="132">
        <v>1978</v>
      </c>
      <c r="V14" s="132" t="s">
        <v>856</v>
      </c>
      <c r="W14" s="132">
        <v>9</v>
      </c>
      <c r="X14" s="132" t="s">
        <v>1433</v>
      </c>
      <c r="Y14" s="133">
        <v>44</v>
      </c>
      <c r="Z14" s="133">
        <v>75</v>
      </c>
      <c r="AA14" s="132">
        <f t="shared" si="2"/>
        <v>31</v>
      </c>
    </row>
    <row r="15" spans="1:27">
      <c r="A15" s="120">
        <v>10</v>
      </c>
      <c r="B15" s="121">
        <v>4</v>
      </c>
      <c r="C15" s="122" t="s">
        <v>1422</v>
      </c>
      <c r="D15" s="122" t="s">
        <v>1493</v>
      </c>
      <c r="E15" s="151" t="s">
        <v>1494</v>
      </c>
      <c r="F15" s="123" t="s">
        <v>1495</v>
      </c>
      <c r="G15" s="123" t="s">
        <v>1496</v>
      </c>
      <c r="H15" s="120">
        <v>501</v>
      </c>
      <c r="I15" s="124">
        <v>418.2</v>
      </c>
      <c r="J15" s="125" t="s">
        <v>1497</v>
      </c>
      <c r="K15" s="126" t="s">
        <v>1498</v>
      </c>
      <c r="L15" s="120" t="s">
        <v>1499</v>
      </c>
      <c r="M15" s="120">
        <v>2947</v>
      </c>
      <c r="N15" s="127">
        <v>28347</v>
      </c>
      <c r="O15" s="120" t="s">
        <v>1462</v>
      </c>
      <c r="P15" s="128" t="s">
        <v>1432</v>
      </c>
      <c r="Q15" s="124">
        <v>418.2</v>
      </c>
      <c r="R15" s="150">
        <v>418.2</v>
      </c>
      <c r="S15" s="130">
        <v>1743356992.7943578</v>
      </c>
      <c r="T15" s="130">
        <v>2458905757.3092308</v>
      </c>
      <c r="U15" s="132">
        <v>1978</v>
      </c>
      <c r="V15" s="132" t="s">
        <v>856</v>
      </c>
      <c r="W15" s="132">
        <v>9</v>
      </c>
      <c r="X15" s="132" t="s">
        <v>1433</v>
      </c>
      <c r="Y15" s="133">
        <v>44</v>
      </c>
      <c r="Z15" s="133">
        <v>75</v>
      </c>
      <c r="AA15" s="132">
        <f t="shared" si="2"/>
        <v>31</v>
      </c>
    </row>
    <row r="16" spans="1:27">
      <c r="A16" s="120">
        <v>11</v>
      </c>
      <c r="B16" s="121">
        <v>5</v>
      </c>
      <c r="C16" s="122" t="s">
        <v>1422</v>
      </c>
      <c r="D16" s="122" t="s">
        <v>1500</v>
      </c>
      <c r="E16" s="151" t="s">
        <v>1501</v>
      </c>
      <c r="F16" s="123" t="s">
        <v>1502</v>
      </c>
      <c r="G16" s="123" t="s">
        <v>1503</v>
      </c>
      <c r="H16" s="120">
        <v>601</v>
      </c>
      <c r="I16" s="124">
        <v>418.2</v>
      </c>
      <c r="J16" s="125" t="s">
        <v>1504</v>
      </c>
      <c r="K16" s="126" t="s">
        <v>1505</v>
      </c>
      <c r="L16" s="120" t="s">
        <v>1506</v>
      </c>
      <c r="M16" s="120">
        <v>2947</v>
      </c>
      <c r="N16" s="127">
        <v>28347</v>
      </c>
      <c r="O16" s="120" t="s">
        <v>1462</v>
      </c>
      <c r="P16" s="128" t="s">
        <v>1432</v>
      </c>
      <c r="Q16" s="124">
        <v>418.2</v>
      </c>
      <c r="R16" s="150">
        <v>418.2</v>
      </c>
      <c r="S16" s="130">
        <v>1743356992.7943578</v>
      </c>
      <c r="T16" s="130">
        <v>2458905757.3092308</v>
      </c>
      <c r="U16" s="132">
        <v>1978</v>
      </c>
      <c r="V16" s="132" t="s">
        <v>856</v>
      </c>
      <c r="W16" s="132">
        <v>9</v>
      </c>
      <c r="X16" s="132" t="s">
        <v>1433</v>
      </c>
      <c r="Y16" s="133">
        <v>44</v>
      </c>
      <c r="Z16" s="133">
        <v>75</v>
      </c>
      <c r="AA16" s="132">
        <f t="shared" si="2"/>
        <v>31</v>
      </c>
    </row>
    <row r="17" spans="1:27">
      <c r="A17" s="120">
        <v>12</v>
      </c>
      <c r="B17" s="121">
        <v>6</v>
      </c>
      <c r="C17" s="122" t="s">
        <v>1422</v>
      </c>
      <c r="D17" s="122" t="s">
        <v>1507</v>
      </c>
      <c r="E17" s="151" t="s">
        <v>1508</v>
      </c>
      <c r="F17" s="123" t="s">
        <v>1509</v>
      </c>
      <c r="G17" s="123" t="s">
        <v>1510</v>
      </c>
      <c r="H17" s="120">
        <v>701</v>
      </c>
      <c r="I17" s="124">
        <v>418.2</v>
      </c>
      <c r="J17" s="125" t="s">
        <v>1511</v>
      </c>
      <c r="K17" s="126" t="s">
        <v>1512</v>
      </c>
      <c r="L17" s="120" t="s">
        <v>1513</v>
      </c>
      <c r="M17" s="120">
        <v>2947</v>
      </c>
      <c r="N17" s="127">
        <v>28347</v>
      </c>
      <c r="O17" s="120" t="s">
        <v>1462</v>
      </c>
      <c r="P17" s="128" t="s">
        <v>1432</v>
      </c>
      <c r="Q17" s="124">
        <v>418.2</v>
      </c>
      <c r="R17" s="150">
        <v>418.2</v>
      </c>
      <c r="S17" s="130">
        <v>1743356992.7943578</v>
      </c>
      <c r="T17" s="130">
        <v>2458905757.3092308</v>
      </c>
      <c r="U17" s="132">
        <v>1978</v>
      </c>
      <c r="V17" s="132" t="s">
        <v>856</v>
      </c>
      <c r="W17" s="132">
        <v>9</v>
      </c>
      <c r="X17" s="132" t="s">
        <v>1433</v>
      </c>
      <c r="Y17" s="133">
        <v>44</v>
      </c>
      <c r="Z17" s="133">
        <v>75</v>
      </c>
      <c r="AA17" s="132">
        <f t="shared" si="2"/>
        <v>31</v>
      </c>
    </row>
    <row r="18" spans="1:27">
      <c r="A18" s="120">
        <v>13</v>
      </c>
      <c r="B18" s="121">
        <v>7</v>
      </c>
      <c r="C18" s="122" t="s">
        <v>1422</v>
      </c>
      <c r="D18" s="122" t="s">
        <v>1514</v>
      </c>
      <c r="E18" s="151" t="s">
        <v>1515</v>
      </c>
      <c r="F18" s="123" t="s">
        <v>1516</v>
      </c>
      <c r="G18" s="123" t="s">
        <v>1517</v>
      </c>
      <c r="H18" s="120">
        <v>801</v>
      </c>
      <c r="I18" s="124">
        <v>418.2</v>
      </c>
      <c r="J18" s="125" t="s">
        <v>1518</v>
      </c>
      <c r="K18" s="126" t="s">
        <v>1519</v>
      </c>
      <c r="L18" s="120" t="s">
        <v>1520</v>
      </c>
      <c r="M18" s="120">
        <v>2947</v>
      </c>
      <c r="N18" s="127">
        <v>28347</v>
      </c>
      <c r="O18" s="120" t="s">
        <v>1462</v>
      </c>
      <c r="P18" s="128" t="s">
        <v>1432</v>
      </c>
      <c r="Q18" s="124">
        <v>418.2</v>
      </c>
      <c r="R18" s="150">
        <v>418.2</v>
      </c>
      <c r="S18" s="130">
        <v>1743356992.7943578</v>
      </c>
      <c r="T18" s="130">
        <v>2458905757.3092308</v>
      </c>
      <c r="U18" s="132">
        <v>1978</v>
      </c>
      <c r="V18" s="132" t="s">
        <v>856</v>
      </c>
      <c r="W18" s="132">
        <v>9</v>
      </c>
      <c r="X18" s="132" t="s">
        <v>1433</v>
      </c>
      <c r="Y18" s="133">
        <v>44</v>
      </c>
      <c r="Z18" s="133">
        <v>75</v>
      </c>
      <c r="AA18" s="132">
        <f t="shared" si="2"/>
        <v>31</v>
      </c>
    </row>
    <row r="19" spans="1:27">
      <c r="A19" s="120">
        <v>14</v>
      </c>
      <c r="B19" s="121">
        <v>8</v>
      </c>
      <c r="C19" s="122" t="s">
        <v>1422</v>
      </c>
      <c r="D19" s="122" t="s">
        <v>1521</v>
      </c>
      <c r="E19" s="151" t="s">
        <v>1522</v>
      </c>
      <c r="F19" s="123" t="s">
        <v>1523</v>
      </c>
      <c r="G19" s="123" t="s">
        <v>1524</v>
      </c>
      <c r="H19" s="120">
        <v>901</v>
      </c>
      <c r="I19" s="124">
        <v>376.94</v>
      </c>
      <c r="J19" s="125" t="s">
        <v>1525</v>
      </c>
      <c r="K19" s="126" t="s">
        <v>1526</v>
      </c>
      <c r="L19" s="120" t="s">
        <v>1527</v>
      </c>
      <c r="M19" s="120">
        <v>2947</v>
      </c>
      <c r="N19" s="127">
        <v>28347</v>
      </c>
      <c r="O19" s="120" t="s">
        <v>1462</v>
      </c>
      <c r="P19" s="128" t="s">
        <v>1432</v>
      </c>
      <c r="Q19" s="124">
        <v>376.94</v>
      </c>
      <c r="R19" s="150">
        <v>376.94</v>
      </c>
      <c r="S19" s="130">
        <v>1571355774.4234941</v>
      </c>
      <c r="T19" s="130">
        <v>2216307833.9553838</v>
      </c>
      <c r="U19" s="132">
        <v>1978</v>
      </c>
      <c r="V19" s="132" t="s">
        <v>856</v>
      </c>
      <c r="W19" s="132">
        <v>9</v>
      </c>
      <c r="X19" s="132" t="s">
        <v>1433</v>
      </c>
      <c r="Y19" s="133">
        <v>44</v>
      </c>
      <c r="Z19" s="133">
        <v>75</v>
      </c>
      <c r="AA19" s="132">
        <f t="shared" si="2"/>
        <v>31</v>
      </c>
    </row>
    <row r="20" spans="1:27" s="100" customFormat="1">
      <c r="A20" s="136"/>
      <c r="B20" s="137">
        <v>8</v>
      </c>
      <c r="C20" s="138" t="s">
        <v>868</v>
      </c>
      <c r="D20" s="138"/>
      <c r="E20" s="138"/>
      <c r="F20" s="139" t="s">
        <v>1471</v>
      </c>
      <c r="G20" s="139"/>
      <c r="H20" s="136"/>
      <c r="I20" s="152">
        <f>SUM(I12:I19)</f>
        <v>3304.3399999999997</v>
      </c>
      <c r="J20" s="141">
        <v>0</v>
      </c>
      <c r="K20" s="142"/>
      <c r="L20" s="136"/>
      <c r="M20" s="143"/>
      <c r="N20" s="144"/>
      <c r="O20" s="136"/>
      <c r="P20" s="145"/>
      <c r="Q20" s="152">
        <f>SUM(Q12:Q19)</f>
        <v>3304.3399999999997</v>
      </c>
      <c r="R20" s="146">
        <f t="shared" ref="R20:S20" si="3">SUM(R12:R19)</f>
        <v>3304.3399999999997</v>
      </c>
      <c r="S20" s="146">
        <f t="shared" si="3"/>
        <v>13774854723.983997</v>
      </c>
      <c r="T20" s="147">
        <v>19428648135.119999</v>
      </c>
      <c r="U20" s="153"/>
      <c r="V20" s="153"/>
      <c r="W20" s="153"/>
      <c r="X20" s="153"/>
      <c r="Y20" s="146"/>
      <c r="Z20" s="146"/>
      <c r="AA20" s="153"/>
    </row>
    <row r="21" spans="1:27" ht="11.25" customHeight="1">
      <c r="A21" s="120">
        <v>15</v>
      </c>
      <c r="B21" s="121">
        <v>1</v>
      </c>
      <c r="C21" s="122" t="s">
        <v>1422</v>
      </c>
      <c r="D21" s="122" t="s">
        <v>1528</v>
      </c>
      <c r="E21" s="135" t="s">
        <v>1529</v>
      </c>
      <c r="F21" s="123" t="s">
        <v>1530</v>
      </c>
      <c r="G21" s="123" t="s">
        <v>1531</v>
      </c>
      <c r="H21" s="120" t="s">
        <v>1532</v>
      </c>
      <c r="I21" s="124">
        <v>52.14</v>
      </c>
      <c r="J21" s="125" t="s">
        <v>1533</v>
      </c>
      <c r="K21" s="126" t="s">
        <v>1534</v>
      </c>
      <c r="L21" s="120" t="s">
        <v>1535</v>
      </c>
      <c r="M21" s="120">
        <v>2947</v>
      </c>
      <c r="N21" s="127">
        <v>28347</v>
      </c>
      <c r="O21" s="120" t="s">
        <v>1462</v>
      </c>
      <c r="P21" s="128" t="s">
        <v>1432</v>
      </c>
      <c r="Q21" s="124">
        <v>52.14</v>
      </c>
      <c r="R21" s="150">
        <v>52.14</v>
      </c>
      <c r="S21" s="130">
        <v>209256828.83965614</v>
      </c>
      <c r="T21" s="130">
        <v>291984000</v>
      </c>
      <c r="U21" s="154">
        <v>1978</v>
      </c>
      <c r="V21" s="154" t="s">
        <v>856</v>
      </c>
      <c r="W21" s="154">
        <v>2</v>
      </c>
      <c r="X21" s="155" t="s">
        <v>1433</v>
      </c>
      <c r="Y21" s="150">
        <v>44</v>
      </c>
      <c r="Z21" s="150">
        <v>75</v>
      </c>
      <c r="AA21" s="132">
        <f>+Z21-Y21</f>
        <v>31</v>
      </c>
    </row>
    <row r="22" spans="1:27">
      <c r="A22" s="120">
        <v>16</v>
      </c>
      <c r="B22" s="121">
        <v>2</v>
      </c>
      <c r="C22" s="122" t="s">
        <v>1422</v>
      </c>
      <c r="D22" s="122" t="s">
        <v>1536</v>
      </c>
      <c r="E22" s="135" t="s">
        <v>1537</v>
      </c>
      <c r="F22" s="123" t="s">
        <v>1538</v>
      </c>
      <c r="G22" s="123" t="s">
        <v>1539</v>
      </c>
      <c r="H22" s="120" t="s">
        <v>1540</v>
      </c>
      <c r="I22" s="124">
        <v>29.95</v>
      </c>
      <c r="J22" s="125" t="s">
        <v>1541</v>
      </c>
      <c r="K22" s="126" t="s">
        <v>1542</v>
      </c>
      <c r="L22" s="120" t="s">
        <v>1543</v>
      </c>
      <c r="M22" s="120">
        <v>2947</v>
      </c>
      <c r="N22" s="127">
        <v>28347</v>
      </c>
      <c r="O22" s="120" t="s">
        <v>1462</v>
      </c>
      <c r="P22" s="128" t="s">
        <v>1432</v>
      </c>
      <c r="Q22" s="124">
        <v>29.95</v>
      </c>
      <c r="R22" s="150">
        <v>29.95</v>
      </c>
      <c r="S22" s="130">
        <v>120200268.96332377</v>
      </c>
      <c r="T22" s="130">
        <v>167719999.99999997</v>
      </c>
      <c r="U22" s="154">
        <v>1978</v>
      </c>
      <c r="V22" s="154" t="s">
        <v>856</v>
      </c>
      <c r="W22" s="154">
        <v>2</v>
      </c>
      <c r="X22" s="155" t="s">
        <v>1433</v>
      </c>
      <c r="Y22" s="150">
        <v>44</v>
      </c>
      <c r="Z22" s="150">
        <v>75</v>
      </c>
      <c r="AA22" s="132">
        <f>+Z22-Y22</f>
        <v>31</v>
      </c>
    </row>
    <row r="23" spans="1:27">
      <c r="A23" s="120">
        <v>17</v>
      </c>
      <c r="B23" s="121">
        <v>3</v>
      </c>
      <c r="C23" s="122" t="s">
        <v>1422</v>
      </c>
      <c r="D23" s="122" t="s">
        <v>1544</v>
      </c>
      <c r="E23" s="122" t="s">
        <v>1545</v>
      </c>
      <c r="F23" s="123" t="s">
        <v>1546</v>
      </c>
      <c r="G23" s="123" t="s">
        <v>1547</v>
      </c>
      <c r="H23" s="120" t="s">
        <v>1548</v>
      </c>
      <c r="I23" s="124">
        <v>27.86</v>
      </c>
      <c r="J23" s="125" t="s">
        <v>1549</v>
      </c>
      <c r="K23" s="126" t="s">
        <v>1550</v>
      </c>
      <c r="L23" s="120" t="s">
        <v>1551</v>
      </c>
      <c r="M23" s="120">
        <v>2947</v>
      </c>
      <c r="N23" s="127">
        <v>28347</v>
      </c>
      <c r="O23" s="120" t="s">
        <v>1462</v>
      </c>
      <c r="P23" s="128" t="s">
        <v>1432</v>
      </c>
      <c r="Q23" s="124">
        <v>27.86</v>
      </c>
      <c r="R23" s="150">
        <v>27.86</v>
      </c>
      <c r="S23" s="130">
        <v>111812337.00561602</v>
      </c>
      <c r="T23" s="130">
        <v>156015999.99999997</v>
      </c>
      <c r="U23" s="154">
        <v>1978</v>
      </c>
      <c r="V23" s="154" t="s">
        <v>856</v>
      </c>
      <c r="W23" s="154">
        <v>2</v>
      </c>
      <c r="X23" s="155" t="s">
        <v>1433</v>
      </c>
      <c r="Y23" s="150">
        <v>44</v>
      </c>
      <c r="Z23" s="150">
        <v>75</v>
      </c>
      <c r="AA23" s="132">
        <f>+Z23-Y23</f>
        <v>31</v>
      </c>
    </row>
    <row r="24" spans="1:27">
      <c r="A24" s="120">
        <v>18</v>
      </c>
      <c r="B24" s="121">
        <v>4</v>
      </c>
      <c r="C24" s="122" t="s">
        <v>1422</v>
      </c>
      <c r="D24" s="122" t="s">
        <v>1552</v>
      </c>
      <c r="E24" s="122" t="s">
        <v>1553</v>
      </c>
      <c r="F24" s="123" t="s">
        <v>1554</v>
      </c>
      <c r="G24" s="123" t="s">
        <v>1555</v>
      </c>
      <c r="H24" s="120" t="s">
        <v>1556</v>
      </c>
      <c r="I24" s="124">
        <v>35.08</v>
      </c>
      <c r="J24" s="125" t="s">
        <v>1557</v>
      </c>
      <c r="K24" s="126" t="s">
        <v>1558</v>
      </c>
      <c r="L24" s="120" t="s">
        <v>1559</v>
      </c>
      <c r="M24" s="120">
        <v>2947</v>
      </c>
      <c r="N24" s="127">
        <v>28347</v>
      </c>
      <c r="O24" s="120" t="s">
        <v>1462</v>
      </c>
      <c r="P24" s="128" t="s">
        <v>1432</v>
      </c>
      <c r="Q24" s="124">
        <v>35.08</v>
      </c>
      <c r="R24" s="150">
        <v>35.08</v>
      </c>
      <c r="S24" s="130">
        <v>140788829.22315183</v>
      </c>
      <c r="T24" s="130">
        <v>196447999.99999997</v>
      </c>
      <c r="U24" s="154">
        <v>1978</v>
      </c>
      <c r="V24" s="154" t="s">
        <v>856</v>
      </c>
      <c r="W24" s="154">
        <v>2</v>
      </c>
      <c r="X24" s="155" t="s">
        <v>1433</v>
      </c>
      <c r="Y24" s="150">
        <v>44</v>
      </c>
      <c r="Z24" s="150">
        <v>75</v>
      </c>
      <c r="AA24" s="132">
        <f>+Z24-Y24</f>
        <v>31</v>
      </c>
    </row>
    <row r="25" spans="1:27">
      <c r="A25" s="120">
        <v>19</v>
      </c>
      <c r="B25" s="121">
        <v>5</v>
      </c>
      <c r="C25" s="122" t="s">
        <v>1422</v>
      </c>
      <c r="D25" s="122" t="s">
        <v>1560</v>
      </c>
      <c r="E25" s="135" t="s">
        <v>1561</v>
      </c>
      <c r="F25" s="123" t="s">
        <v>1562</v>
      </c>
      <c r="G25" s="123" t="s">
        <v>1563</v>
      </c>
      <c r="H25" s="120" t="s">
        <v>1564</v>
      </c>
      <c r="I25" s="124">
        <v>36.450000000000003</v>
      </c>
      <c r="J25" s="125" t="s">
        <v>1565</v>
      </c>
      <c r="K25" s="126" t="s">
        <v>1566</v>
      </c>
      <c r="L25" s="120" t="s">
        <v>1567</v>
      </c>
      <c r="M25" s="120">
        <v>2947</v>
      </c>
      <c r="N25" s="127">
        <v>28347</v>
      </c>
      <c r="O25" s="120" t="s">
        <v>1462</v>
      </c>
      <c r="P25" s="128" t="s">
        <v>1432</v>
      </c>
      <c r="Q25" s="124">
        <v>36.450000000000003</v>
      </c>
      <c r="R25" s="150">
        <v>36.450000000000003</v>
      </c>
      <c r="S25" s="130">
        <v>146287138.68825215</v>
      </c>
      <c r="T25" s="130">
        <v>204120000</v>
      </c>
      <c r="U25" s="154">
        <v>1978</v>
      </c>
      <c r="V25" s="154" t="s">
        <v>856</v>
      </c>
      <c r="W25" s="154">
        <v>2</v>
      </c>
      <c r="X25" s="155" t="s">
        <v>1433</v>
      </c>
      <c r="Y25" s="150">
        <v>44</v>
      </c>
      <c r="Z25" s="150">
        <v>75</v>
      </c>
      <c r="AA25" s="132">
        <f>+Z25-Y25</f>
        <v>31</v>
      </c>
    </row>
    <row r="26" spans="1:27" s="100" customFormat="1" ht="10.5" customHeight="1">
      <c r="A26" s="136"/>
      <c r="B26" s="137">
        <v>5</v>
      </c>
      <c r="C26" s="138" t="s">
        <v>868</v>
      </c>
      <c r="D26" s="138"/>
      <c r="E26" s="138"/>
      <c r="F26" s="139" t="s">
        <v>1471</v>
      </c>
      <c r="G26" s="139"/>
      <c r="H26" s="136"/>
      <c r="I26" s="152">
        <f>SUM(I21:I25)</f>
        <v>181.48000000000002</v>
      </c>
      <c r="J26" s="141">
        <v>0</v>
      </c>
      <c r="K26" s="142"/>
      <c r="L26" s="136"/>
      <c r="M26" s="143"/>
      <c r="N26" s="144"/>
      <c r="O26" s="136"/>
      <c r="P26" s="145"/>
      <c r="Q26" s="152">
        <f>SUM(Q21:Q25)</f>
        <v>181.48000000000002</v>
      </c>
      <c r="R26" s="146">
        <f t="shared" ref="R26:S26" si="4">SUM(R21:R25)</f>
        <v>181.48000000000002</v>
      </c>
      <c r="S26" s="146">
        <f t="shared" si="4"/>
        <v>728345402.72000003</v>
      </c>
      <c r="T26" s="147">
        <v>1016288000</v>
      </c>
      <c r="U26" s="153"/>
      <c r="V26" s="153"/>
      <c r="W26" s="153"/>
      <c r="X26" s="153"/>
      <c r="Y26" s="146"/>
      <c r="Z26" s="146"/>
      <c r="AA26" s="153"/>
    </row>
    <row r="27" spans="1:27" ht="11.25" customHeight="1">
      <c r="A27" s="120">
        <v>20</v>
      </c>
      <c r="B27" s="121">
        <v>1</v>
      </c>
      <c r="C27" s="122" t="s">
        <v>1422</v>
      </c>
      <c r="D27" s="122" t="s">
        <v>1568</v>
      </c>
      <c r="E27" s="122" t="s">
        <v>1569</v>
      </c>
      <c r="F27" s="123" t="s">
        <v>1570</v>
      </c>
      <c r="G27" s="123" t="s">
        <v>1571</v>
      </c>
      <c r="H27" s="120">
        <v>202</v>
      </c>
      <c r="I27" s="124">
        <v>162.33000000000001</v>
      </c>
      <c r="J27" s="125" t="s">
        <v>1572</v>
      </c>
      <c r="K27" s="126" t="s">
        <v>1573</v>
      </c>
      <c r="L27" s="120" t="s">
        <v>1574</v>
      </c>
      <c r="M27" s="120">
        <v>3517</v>
      </c>
      <c r="N27" s="127">
        <v>32814</v>
      </c>
      <c r="O27" s="120" t="s">
        <v>1462</v>
      </c>
      <c r="P27" s="128" t="s">
        <v>1432</v>
      </c>
      <c r="Q27" s="124">
        <v>162.33000000000001</v>
      </c>
      <c r="R27" s="150">
        <v>162.33000000000001</v>
      </c>
      <c r="S27" s="130">
        <v>988483717.66084623</v>
      </c>
      <c r="T27" s="130">
        <v>1241824500.0000002</v>
      </c>
      <c r="U27" s="154">
        <v>1985</v>
      </c>
      <c r="V27" s="154" t="s">
        <v>856</v>
      </c>
      <c r="W27" s="154">
        <v>2</v>
      </c>
      <c r="X27" s="155" t="s">
        <v>1433</v>
      </c>
      <c r="Y27" s="150">
        <v>37</v>
      </c>
      <c r="Z27" s="150">
        <v>75</v>
      </c>
      <c r="AA27" s="132">
        <f t="shared" ref="AA27:AA52" si="5">+Z27-Y27</f>
        <v>38</v>
      </c>
    </row>
    <row r="28" spans="1:27">
      <c r="A28" s="120">
        <v>21</v>
      </c>
      <c r="B28" s="121">
        <v>2</v>
      </c>
      <c r="C28" s="122" t="s">
        <v>1422</v>
      </c>
      <c r="D28" s="122" t="s">
        <v>1575</v>
      </c>
      <c r="E28" s="122" t="s">
        <v>1576</v>
      </c>
      <c r="F28" s="123" t="s">
        <v>1577</v>
      </c>
      <c r="G28" s="123" t="s">
        <v>1578</v>
      </c>
      <c r="H28" s="120">
        <v>204</v>
      </c>
      <c r="I28" s="124">
        <v>55.1</v>
      </c>
      <c r="J28" s="125" t="s">
        <v>1579</v>
      </c>
      <c r="K28" s="126" t="s">
        <v>1580</v>
      </c>
      <c r="L28" s="120" t="s">
        <v>1581</v>
      </c>
      <c r="M28" s="120">
        <v>2947</v>
      </c>
      <c r="N28" s="127">
        <v>28347</v>
      </c>
      <c r="O28" s="120" t="s">
        <v>1462</v>
      </c>
      <c r="P28" s="128" t="s">
        <v>1432</v>
      </c>
      <c r="Q28" s="124">
        <v>55.1</v>
      </c>
      <c r="R28" s="150">
        <v>55.1</v>
      </c>
      <c r="S28" s="130">
        <v>335523026.20041043</v>
      </c>
      <c r="T28" s="130">
        <v>421515000.00000006</v>
      </c>
      <c r="U28" s="154">
        <v>1985</v>
      </c>
      <c r="V28" s="154" t="s">
        <v>856</v>
      </c>
      <c r="W28" s="154">
        <v>2</v>
      </c>
      <c r="X28" s="155" t="s">
        <v>1433</v>
      </c>
      <c r="Y28" s="150">
        <v>37</v>
      </c>
      <c r="Z28" s="150">
        <v>75</v>
      </c>
      <c r="AA28" s="132">
        <f t="shared" si="5"/>
        <v>38</v>
      </c>
    </row>
    <row r="29" spans="1:27">
      <c r="A29" s="120">
        <v>22</v>
      </c>
      <c r="B29" s="121">
        <v>3</v>
      </c>
      <c r="C29" s="122" t="s">
        <v>1422</v>
      </c>
      <c r="D29" s="122" t="s">
        <v>1582</v>
      </c>
      <c r="E29" s="122" t="s">
        <v>1576</v>
      </c>
      <c r="F29" s="123" t="s">
        <v>1583</v>
      </c>
      <c r="G29" s="123" t="s">
        <v>1584</v>
      </c>
      <c r="H29" s="120">
        <v>206</v>
      </c>
      <c r="I29" s="124">
        <v>55.3</v>
      </c>
      <c r="J29" s="125" t="s">
        <v>1585</v>
      </c>
      <c r="K29" s="126" t="s">
        <v>1586</v>
      </c>
      <c r="L29" s="120" t="s">
        <v>1587</v>
      </c>
      <c r="M29" s="120">
        <v>2947</v>
      </c>
      <c r="N29" s="127">
        <v>28347</v>
      </c>
      <c r="O29" s="120" t="s">
        <v>1462</v>
      </c>
      <c r="P29" s="128" t="s">
        <v>1432</v>
      </c>
      <c r="Q29" s="124">
        <v>55.3</v>
      </c>
      <c r="R29" s="150">
        <v>55.3</v>
      </c>
      <c r="S29" s="130">
        <v>336740895.62400532</v>
      </c>
      <c r="T29" s="130">
        <v>423045000</v>
      </c>
      <c r="U29" s="154">
        <v>1985</v>
      </c>
      <c r="V29" s="154" t="s">
        <v>856</v>
      </c>
      <c r="W29" s="154">
        <v>2</v>
      </c>
      <c r="X29" s="155" t="s">
        <v>1433</v>
      </c>
      <c r="Y29" s="150">
        <v>37</v>
      </c>
      <c r="Z29" s="150">
        <v>75</v>
      </c>
      <c r="AA29" s="132">
        <f t="shared" si="5"/>
        <v>38</v>
      </c>
    </row>
    <row r="30" spans="1:27">
      <c r="A30" s="120">
        <v>23</v>
      </c>
      <c r="B30" s="121">
        <v>4</v>
      </c>
      <c r="C30" s="122" t="s">
        <v>1422</v>
      </c>
      <c r="D30" s="122" t="s">
        <v>1588</v>
      </c>
      <c r="E30" s="122" t="s">
        <v>1576</v>
      </c>
      <c r="F30" s="123" t="s">
        <v>1589</v>
      </c>
      <c r="G30" s="123" t="s">
        <v>1590</v>
      </c>
      <c r="H30" s="120">
        <v>208</v>
      </c>
      <c r="I30" s="124">
        <v>50.64</v>
      </c>
      <c r="J30" s="125" t="s">
        <v>1591</v>
      </c>
      <c r="K30" s="126" t="s">
        <v>1592</v>
      </c>
      <c r="L30" s="120" t="s">
        <v>1593</v>
      </c>
      <c r="M30" s="120">
        <v>2947</v>
      </c>
      <c r="N30" s="127">
        <v>28347</v>
      </c>
      <c r="O30" s="120" t="s">
        <v>1462</v>
      </c>
      <c r="P30" s="128" t="s">
        <v>1432</v>
      </c>
      <c r="Q30" s="124">
        <v>50.64</v>
      </c>
      <c r="R30" s="150">
        <v>50.64</v>
      </c>
      <c r="S30" s="130">
        <v>308364538.05424291</v>
      </c>
      <c r="T30" s="130">
        <v>387396000.00000006</v>
      </c>
      <c r="U30" s="154">
        <v>1985</v>
      </c>
      <c r="V30" s="154" t="s">
        <v>856</v>
      </c>
      <c r="W30" s="154">
        <v>2</v>
      </c>
      <c r="X30" s="155" t="s">
        <v>1433</v>
      </c>
      <c r="Y30" s="150">
        <v>37</v>
      </c>
      <c r="Z30" s="150">
        <v>75</v>
      </c>
      <c r="AA30" s="132">
        <f t="shared" si="5"/>
        <v>38</v>
      </c>
    </row>
    <row r="31" spans="1:27">
      <c r="A31" s="120">
        <v>24</v>
      </c>
      <c r="B31" s="121">
        <v>5</v>
      </c>
      <c r="C31" s="122" t="s">
        <v>1422</v>
      </c>
      <c r="D31" s="122" t="s">
        <v>1594</v>
      </c>
      <c r="E31" s="122" t="s">
        <v>1576</v>
      </c>
      <c r="F31" s="123" t="s">
        <v>1595</v>
      </c>
      <c r="G31" s="123" t="s">
        <v>1596</v>
      </c>
      <c r="H31" s="120">
        <v>210</v>
      </c>
      <c r="I31" s="124">
        <v>50.69</v>
      </c>
      <c r="J31" s="125" t="s">
        <v>1597</v>
      </c>
      <c r="K31" s="126" t="s">
        <v>1598</v>
      </c>
      <c r="L31" s="120" t="s">
        <v>1599</v>
      </c>
      <c r="M31" s="120">
        <v>2947</v>
      </c>
      <c r="N31" s="127">
        <v>28347</v>
      </c>
      <c r="O31" s="120" t="s">
        <v>1462</v>
      </c>
      <c r="P31" s="128" t="s">
        <v>1432</v>
      </c>
      <c r="Q31" s="124">
        <v>50.69</v>
      </c>
      <c r="R31" s="150">
        <v>50.69</v>
      </c>
      <c r="S31" s="130">
        <v>308669005.41014159</v>
      </c>
      <c r="T31" s="130">
        <v>387778500</v>
      </c>
      <c r="U31" s="154">
        <v>1985</v>
      </c>
      <c r="V31" s="154" t="s">
        <v>856</v>
      </c>
      <c r="W31" s="154">
        <v>2</v>
      </c>
      <c r="X31" s="155" t="s">
        <v>1433</v>
      </c>
      <c r="Y31" s="150">
        <v>37</v>
      </c>
      <c r="Z31" s="150">
        <v>75</v>
      </c>
      <c r="AA31" s="132">
        <f t="shared" si="5"/>
        <v>38</v>
      </c>
    </row>
    <row r="32" spans="1:27">
      <c r="A32" s="120">
        <v>25</v>
      </c>
      <c r="B32" s="121">
        <v>6</v>
      </c>
      <c r="C32" s="122" t="s">
        <v>1422</v>
      </c>
      <c r="D32" s="122" t="s">
        <v>1600</v>
      </c>
      <c r="E32" s="122" t="s">
        <v>1576</v>
      </c>
      <c r="F32" s="123" t="s">
        <v>1601</v>
      </c>
      <c r="G32" s="123" t="s">
        <v>1602</v>
      </c>
      <c r="H32" s="120">
        <v>212</v>
      </c>
      <c r="I32" s="124">
        <v>46.05</v>
      </c>
      <c r="J32" s="125" t="s">
        <v>1603</v>
      </c>
      <c r="K32" s="126" t="s">
        <v>1604</v>
      </c>
      <c r="L32" s="120" t="s">
        <v>1605</v>
      </c>
      <c r="M32" s="120">
        <v>2947</v>
      </c>
      <c r="N32" s="127">
        <v>28347</v>
      </c>
      <c r="O32" s="120" t="s">
        <v>1462</v>
      </c>
      <c r="P32" s="128" t="s">
        <v>1432</v>
      </c>
      <c r="Q32" s="124">
        <v>46.05</v>
      </c>
      <c r="R32" s="150">
        <v>46.05</v>
      </c>
      <c r="S32" s="130">
        <v>280414434.78273863</v>
      </c>
      <c r="T32" s="130">
        <v>352282500</v>
      </c>
      <c r="U32" s="154">
        <v>1985</v>
      </c>
      <c r="V32" s="154" t="s">
        <v>856</v>
      </c>
      <c r="W32" s="154">
        <v>2</v>
      </c>
      <c r="X32" s="155" t="s">
        <v>1433</v>
      </c>
      <c r="Y32" s="150">
        <v>37</v>
      </c>
      <c r="Z32" s="150">
        <v>75</v>
      </c>
      <c r="AA32" s="132">
        <f t="shared" si="5"/>
        <v>38</v>
      </c>
    </row>
    <row r="33" spans="1:27">
      <c r="A33" s="120">
        <v>26</v>
      </c>
      <c r="B33" s="121">
        <v>7</v>
      </c>
      <c r="C33" s="122" t="s">
        <v>1422</v>
      </c>
      <c r="D33" s="122" t="s">
        <v>1606</v>
      </c>
      <c r="E33" s="122" t="s">
        <v>1576</v>
      </c>
      <c r="F33" s="123" t="s">
        <v>1607</v>
      </c>
      <c r="G33" s="123" t="s">
        <v>1608</v>
      </c>
      <c r="H33" s="120">
        <v>214</v>
      </c>
      <c r="I33" s="124">
        <v>41.64</v>
      </c>
      <c r="J33" s="125" t="s">
        <v>1609</v>
      </c>
      <c r="K33" s="126" t="s">
        <v>1610</v>
      </c>
      <c r="L33" s="120" t="s">
        <v>1611</v>
      </c>
      <c r="M33" s="120">
        <v>2947</v>
      </c>
      <c r="N33" s="127">
        <v>28347</v>
      </c>
      <c r="O33" s="120" t="s">
        <v>1462</v>
      </c>
      <c r="P33" s="128" t="s">
        <v>1432</v>
      </c>
      <c r="Q33" s="124">
        <v>41.64</v>
      </c>
      <c r="R33" s="150">
        <v>41.64</v>
      </c>
      <c r="S33" s="130">
        <v>253560413.99246988</v>
      </c>
      <c r="T33" s="130">
        <v>318546000.00000006</v>
      </c>
      <c r="U33" s="154">
        <v>1985</v>
      </c>
      <c r="V33" s="154" t="s">
        <v>856</v>
      </c>
      <c r="W33" s="154">
        <v>2</v>
      </c>
      <c r="X33" s="155" t="s">
        <v>1433</v>
      </c>
      <c r="Y33" s="150">
        <v>37</v>
      </c>
      <c r="Z33" s="150">
        <v>75</v>
      </c>
      <c r="AA33" s="132">
        <f t="shared" si="5"/>
        <v>38</v>
      </c>
    </row>
    <row r="34" spans="1:27">
      <c r="A34" s="120">
        <v>27</v>
      </c>
      <c r="B34" s="121">
        <v>8</v>
      </c>
      <c r="C34" s="122" t="s">
        <v>1422</v>
      </c>
      <c r="D34" s="122" t="s">
        <v>1612</v>
      </c>
      <c r="E34" s="122" t="s">
        <v>1576</v>
      </c>
      <c r="F34" s="123" t="s">
        <v>1613</v>
      </c>
      <c r="G34" s="123" t="s">
        <v>1614</v>
      </c>
      <c r="H34" s="120">
        <v>216</v>
      </c>
      <c r="I34" s="124">
        <v>41.64</v>
      </c>
      <c r="J34" s="125" t="s">
        <v>1615</v>
      </c>
      <c r="K34" s="126" t="s">
        <v>1616</v>
      </c>
      <c r="L34" s="120" t="s">
        <v>1617</v>
      </c>
      <c r="M34" s="120">
        <v>2947</v>
      </c>
      <c r="N34" s="127">
        <v>28347</v>
      </c>
      <c r="O34" s="120" t="s">
        <v>1462</v>
      </c>
      <c r="P34" s="128" t="s">
        <v>1432</v>
      </c>
      <c r="Q34" s="124">
        <v>41.64</v>
      </c>
      <c r="R34" s="150">
        <v>41.64</v>
      </c>
      <c r="S34" s="130">
        <v>253560413.99246988</v>
      </c>
      <c r="T34" s="130">
        <v>318546000.00000006</v>
      </c>
      <c r="U34" s="154">
        <v>1985</v>
      </c>
      <c r="V34" s="154" t="s">
        <v>856</v>
      </c>
      <c r="W34" s="154">
        <v>2</v>
      </c>
      <c r="X34" s="155" t="s">
        <v>1433</v>
      </c>
      <c r="Y34" s="150">
        <v>37</v>
      </c>
      <c r="Z34" s="150">
        <v>75</v>
      </c>
      <c r="AA34" s="132">
        <f t="shared" si="5"/>
        <v>38</v>
      </c>
    </row>
    <row r="35" spans="1:27">
      <c r="A35" s="120">
        <v>28</v>
      </c>
      <c r="B35" s="121">
        <v>9</v>
      </c>
      <c r="C35" s="122" t="s">
        <v>1422</v>
      </c>
      <c r="D35" s="122" t="s">
        <v>1618</v>
      </c>
      <c r="E35" s="122" t="s">
        <v>1576</v>
      </c>
      <c r="F35" s="123" t="s">
        <v>1619</v>
      </c>
      <c r="G35" s="123" t="s">
        <v>1620</v>
      </c>
      <c r="H35" s="120">
        <v>218</v>
      </c>
      <c r="I35" s="124">
        <v>41.91</v>
      </c>
      <c r="J35" s="125" t="s">
        <v>1621</v>
      </c>
      <c r="K35" s="126" t="s">
        <v>1622</v>
      </c>
      <c r="L35" s="120" t="s">
        <v>1623</v>
      </c>
      <c r="M35" s="120">
        <v>2947</v>
      </c>
      <c r="N35" s="127">
        <v>28347</v>
      </c>
      <c r="O35" s="120" t="s">
        <v>1462</v>
      </c>
      <c r="P35" s="128" t="s">
        <v>1432</v>
      </c>
      <c r="Q35" s="124">
        <v>41.91</v>
      </c>
      <c r="R35" s="150">
        <v>41.91</v>
      </c>
      <c r="S35" s="130">
        <v>255204537.71432304</v>
      </c>
      <c r="T35" s="130">
        <v>320611500</v>
      </c>
      <c r="U35" s="154">
        <v>1985</v>
      </c>
      <c r="V35" s="154" t="s">
        <v>856</v>
      </c>
      <c r="W35" s="154">
        <v>2</v>
      </c>
      <c r="X35" s="155" t="s">
        <v>1433</v>
      </c>
      <c r="Y35" s="150">
        <v>37</v>
      </c>
      <c r="Z35" s="150">
        <v>75</v>
      </c>
      <c r="AA35" s="132">
        <f t="shared" si="5"/>
        <v>38</v>
      </c>
    </row>
    <row r="36" spans="1:27">
      <c r="A36" s="120">
        <v>29</v>
      </c>
      <c r="B36" s="121">
        <v>10</v>
      </c>
      <c r="C36" s="122" t="s">
        <v>1422</v>
      </c>
      <c r="D36" s="122" t="s">
        <v>1624</v>
      </c>
      <c r="E36" s="122" t="s">
        <v>1576</v>
      </c>
      <c r="F36" s="123" t="s">
        <v>1625</v>
      </c>
      <c r="G36" s="123" t="s">
        <v>1626</v>
      </c>
      <c r="H36" s="120">
        <v>220</v>
      </c>
      <c r="I36" s="124">
        <v>37.86</v>
      </c>
      <c r="J36" s="125" t="s">
        <v>1627</v>
      </c>
      <c r="K36" s="126" t="s">
        <v>1628</v>
      </c>
      <c r="L36" s="120" t="s">
        <v>1629</v>
      </c>
      <c r="M36" s="120">
        <v>2947</v>
      </c>
      <c r="N36" s="127">
        <v>28347</v>
      </c>
      <c r="O36" s="120" t="s">
        <v>1462</v>
      </c>
      <c r="P36" s="128" t="s">
        <v>1432</v>
      </c>
      <c r="Q36" s="124">
        <v>37.86</v>
      </c>
      <c r="R36" s="150">
        <v>37.86</v>
      </c>
      <c r="S36" s="130">
        <v>230542681.88652518</v>
      </c>
      <c r="T36" s="130">
        <v>289629000</v>
      </c>
      <c r="U36" s="154">
        <v>1985</v>
      </c>
      <c r="V36" s="154" t="s">
        <v>856</v>
      </c>
      <c r="W36" s="154">
        <v>2</v>
      </c>
      <c r="X36" s="155" t="s">
        <v>1433</v>
      </c>
      <c r="Y36" s="150">
        <v>37</v>
      </c>
      <c r="Z36" s="150">
        <v>75</v>
      </c>
      <c r="AA36" s="132">
        <f t="shared" si="5"/>
        <v>38</v>
      </c>
    </row>
    <row r="37" spans="1:27">
      <c r="A37" s="120">
        <v>30</v>
      </c>
      <c r="B37" s="121">
        <v>11</v>
      </c>
      <c r="C37" s="122" t="s">
        <v>1422</v>
      </c>
      <c r="D37" s="122" t="s">
        <v>1630</v>
      </c>
      <c r="E37" s="122" t="s">
        <v>1631</v>
      </c>
      <c r="F37" s="123" t="s">
        <v>1632</v>
      </c>
      <c r="G37" s="123" t="s">
        <v>1633</v>
      </c>
      <c r="H37" s="120">
        <v>222</v>
      </c>
      <c r="I37" s="124">
        <v>37.15</v>
      </c>
      <c r="J37" s="125" t="s">
        <v>1634</v>
      </c>
      <c r="K37" s="126" t="s">
        <v>1635</v>
      </c>
      <c r="L37" s="120" t="s">
        <v>1636</v>
      </c>
      <c r="M37" s="120">
        <v>2947</v>
      </c>
      <c r="N37" s="127">
        <v>28347</v>
      </c>
      <c r="O37" s="120" t="s">
        <v>1462</v>
      </c>
      <c r="P37" s="128" t="s">
        <v>1432</v>
      </c>
      <c r="Q37" s="124">
        <v>37.15</v>
      </c>
      <c r="R37" s="150">
        <v>37.15</v>
      </c>
      <c r="S37" s="130">
        <v>226219245.4327631</v>
      </c>
      <c r="T37" s="130">
        <v>284197500</v>
      </c>
      <c r="U37" s="154">
        <v>1985</v>
      </c>
      <c r="V37" s="154" t="s">
        <v>856</v>
      </c>
      <c r="W37" s="154">
        <v>2</v>
      </c>
      <c r="X37" s="155" t="s">
        <v>1433</v>
      </c>
      <c r="Y37" s="150">
        <v>37</v>
      </c>
      <c r="Z37" s="150">
        <v>75</v>
      </c>
      <c r="AA37" s="132">
        <f t="shared" si="5"/>
        <v>38</v>
      </c>
    </row>
    <row r="38" spans="1:27">
      <c r="A38" s="120">
        <v>31</v>
      </c>
      <c r="B38" s="121">
        <v>12</v>
      </c>
      <c r="C38" s="122" t="s">
        <v>1422</v>
      </c>
      <c r="D38" s="122" t="s">
        <v>1637</v>
      </c>
      <c r="E38" s="122" t="s">
        <v>1638</v>
      </c>
      <c r="F38" s="123" t="s">
        <v>1639</v>
      </c>
      <c r="G38" s="123" t="s">
        <v>1640</v>
      </c>
      <c r="H38" s="120">
        <v>224</v>
      </c>
      <c r="I38" s="124">
        <v>33.53</v>
      </c>
      <c r="J38" s="125" t="s">
        <v>1641</v>
      </c>
      <c r="K38" s="126" t="s">
        <v>1642</v>
      </c>
      <c r="L38" s="120" t="s">
        <v>1643</v>
      </c>
      <c r="M38" s="120">
        <v>2947</v>
      </c>
      <c r="N38" s="127">
        <v>28347</v>
      </c>
      <c r="O38" s="120" t="s">
        <v>1462</v>
      </c>
      <c r="P38" s="128" t="s">
        <v>1432</v>
      </c>
      <c r="Q38" s="124">
        <v>33.53</v>
      </c>
      <c r="R38" s="150">
        <v>33.53</v>
      </c>
      <c r="S38" s="130">
        <v>204175808.8656944</v>
      </c>
      <c r="T38" s="130">
        <v>256504500.00000003</v>
      </c>
      <c r="U38" s="154">
        <v>1985</v>
      </c>
      <c r="V38" s="154" t="s">
        <v>856</v>
      </c>
      <c r="W38" s="154">
        <v>2</v>
      </c>
      <c r="X38" s="155" t="s">
        <v>1433</v>
      </c>
      <c r="Y38" s="150">
        <v>37</v>
      </c>
      <c r="Z38" s="150">
        <v>75</v>
      </c>
      <c r="AA38" s="132">
        <f t="shared" si="5"/>
        <v>38</v>
      </c>
    </row>
    <row r="39" spans="1:27">
      <c r="A39" s="120">
        <v>32</v>
      </c>
      <c r="B39" s="121">
        <v>13</v>
      </c>
      <c r="C39" s="122" t="s">
        <v>1422</v>
      </c>
      <c r="D39" s="122" t="s">
        <v>1644</v>
      </c>
      <c r="E39" s="122" t="s">
        <v>1645</v>
      </c>
      <c r="F39" s="123" t="s">
        <v>1646</v>
      </c>
      <c r="G39" s="123" t="s">
        <v>1647</v>
      </c>
      <c r="H39" s="120">
        <v>226</v>
      </c>
      <c r="I39" s="124">
        <v>35.94</v>
      </c>
      <c r="J39" s="125" t="s">
        <v>1648</v>
      </c>
      <c r="K39" s="126" t="s">
        <v>1649</v>
      </c>
      <c r="L39" s="120" t="s">
        <v>1650</v>
      </c>
      <c r="M39" s="120">
        <v>2409</v>
      </c>
      <c r="N39" s="127">
        <v>33114</v>
      </c>
      <c r="O39" s="120" t="s">
        <v>1462</v>
      </c>
      <c r="P39" s="128" t="s">
        <v>1432</v>
      </c>
      <c r="Q39" s="124">
        <v>35.94</v>
      </c>
      <c r="R39" s="150">
        <v>35.94</v>
      </c>
      <c r="S39" s="130">
        <v>218851135.42001361</v>
      </c>
      <c r="T39" s="130">
        <v>274941000</v>
      </c>
      <c r="U39" s="154">
        <v>1985</v>
      </c>
      <c r="V39" s="154" t="s">
        <v>856</v>
      </c>
      <c r="W39" s="154">
        <v>2</v>
      </c>
      <c r="X39" s="155" t="s">
        <v>1433</v>
      </c>
      <c r="Y39" s="150">
        <v>37</v>
      </c>
      <c r="Z39" s="150">
        <v>75</v>
      </c>
      <c r="AA39" s="132">
        <f t="shared" si="5"/>
        <v>38</v>
      </c>
    </row>
    <row r="40" spans="1:27">
      <c r="A40" s="120">
        <v>33</v>
      </c>
      <c r="B40" s="121">
        <v>14</v>
      </c>
      <c r="C40" s="122" t="s">
        <v>1422</v>
      </c>
      <c r="D40" s="122" t="s">
        <v>1651</v>
      </c>
      <c r="E40" s="122" t="s">
        <v>1631</v>
      </c>
      <c r="F40" s="123" t="s">
        <v>1652</v>
      </c>
      <c r="G40" s="123" t="s">
        <v>1653</v>
      </c>
      <c r="H40" s="120">
        <v>228</v>
      </c>
      <c r="I40" s="124">
        <v>29.86</v>
      </c>
      <c r="J40" s="125" t="s">
        <v>1654</v>
      </c>
      <c r="K40" s="126" t="s">
        <v>1655</v>
      </c>
      <c r="L40" s="120" t="s">
        <v>1656</v>
      </c>
      <c r="M40" s="120">
        <v>2947</v>
      </c>
      <c r="N40" s="127">
        <v>28347</v>
      </c>
      <c r="O40" s="120" t="s">
        <v>1462</v>
      </c>
      <c r="P40" s="128" t="s">
        <v>1432</v>
      </c>
      <c r="Q40" s="124">
        <v>29.86</v>
      </c>
      <c r="R40" s="150">
        <v>29.86</v>
      </c>
      <c r="S40" s="130">
        <v>181827904.94272694</v>
      </c>
      <c r="T40" s="130">
        <v>228429000</v>
      </c>
      <c r="U40" s="154">
        <v>1985</v>
      </c>
      <c r="V40" s="154" t="s">
        <v>856</v>
      </c>
      <c r="W40" s="154">
        <v>2</v>
      </c>
      <c r="X40" s="155" t="s">
        <v>1433</v>
      </c>
      <c r="Y40" s="150">
        <v>37</v>
      </c>
      <c r="Z40" s="150">
        <v>75</v>
      </c>
      <c r="AA40" s="132">
        <f t="shared" si="5"/>
        <v>38</v>
      </c>
    </row>
    <row r="41" spans="1:27">
      <c r="A41" s="120">
        <v>34</v>
      </c>
      <c r="B41" s="121">
        <v>15</v>
      </c>
      <c r="C41" s="122" t="s">
        <v>1422</v>
      </c>
      <c r="D41" s="122" t="s">
        <v>1657</v>
      </c>
      <c r="E41" s="122" t="s">
        <v>1631</v>
      </c>
      <c r="F41" s="123" t="s">
        <v>1658</v>
      </c>
      <c r="G41" s="123" t="s">
        <v>1659</v>
      </c>
      <c r="H41" s="120">
        <v>230</v>
      </c>
      <c r="I41" s="124">
        <v>30.2</v>
      </c>
      <c r="J41" s="125" t="s">
        <v>1660</v>
      </c>
      <c r="K41" s="126" t="s">
        <v>1661</v>
      </c>
      <c r="L41" s="120" t="s">
        <v>1662</v>
      </c>
      <c r="M41" s="120">
        <v>2947</v>
      </c>
      <c r="N41" s="127">
        <v>28347</v>
      </c>
      <c r="O41" s="120" t="s">
        <v>1462</v>
      </c>
      <c r="P41" s="128" t="s">
        <v>1432</v>
      </c>
      <c r="Q41" s="124">
        <v>30.2</v>
      </c>
      <c r="R41" s="150">
        <v>30.2</v>
      </c>
      <c r="S41" s="130">
        <v>183898282.96283838</v>
      </c>
      <c r="T41" s="130">
        <v>231030000.00000003</v>
      </c>
      <c r="U41" s="154">
        <v>1985</v>
      </c>
      <c r="V41" s="154" t="s">
        <v>856</v>
      </c>
      <c r="W41" s="154">
        <v>2</v>
      </c>
      <c r="X41" s="155" t="s">
        <v>1433</v>
      </c>
      <c r="Y41" s="150">
        <v>37</v>
      </c>
      <c r="Z41" s="150">
        <v>75</v>
      </c>
      <c r="AA41" s="132">
        <f t="shared" si="5"/>
        <v>38</v>
      </c>
    </row>
    <row r="42" spans="1:27">
      <c r="A42" s="120">
        <v>35</v>
      </c>
      <c r="B42" s="121">
        <v>16</v>
      </c>
      <c r="C42" s="122" t="s">
        <v>1422</v>
      </c>
      <c r="D42" s="122" t="s">
        <v>1663</v>
      </c>
      <c r="E42" s="122" t="s">
        <v>1631</v>
      </c>
      <c r="F42" s="123" t="s">
        <v>1664</v>
      </c>
      <c r="G42" s="123" t="s">
        <v>1665</v>
      </c>
      <c r="H42" s="120">
        <v>232</v>
      </c>
      <c r="I42" s="124">
        <v>149.85</v>
      </c>
      <c r="J42" s="125" t="s">
        <v>1666</v>
      </c>
      <c r="K42" s="126" t="s">
        <v>1667</v>
      </c>
      <c r="L42" s="120" t="s">
        <v>1668</v>
      </c>
      <c r="M42" s="120">
        <v>2947</v>
      </c>
      <c r="N42" s="127">
        <v>28347</v>
      </c>
      <c r="O42" s="120" t="s">
        <v>1462</v>
      </c>
      <c r="P42" s="128" t="s">
        <v>1432</v>
      </c>
      <c r="Q42" s="124">
        <v>149.85</v>
      </c>
      <c r="R42" s="150">
        <v>149.85</v>
      </c>
      <c r="S42" s="130">
        <v>912488665.62852085</v>
      </c>
      <c r="T42" s="130">
        <v>1146352500</v>
      </c>
      <c r="U42" s="154">
        <v>1985</v>
      </c>
      <c r="V42" s="154" t="s">
        <v>856</v>
      </c>
      <c r="W42" s="154">
        <v>2</v>
      </c>
      <c r="X42" s="155" t="s">
        <v>1433</v>
      </c>
      <c r="Y42" s="150">
        <v>37</v>
      </c>
      <c r="Z42" s="150">
        <v>75</v>
      </c>
      <c r="AA42" s="132">
        <f t="shared" si="5"/>
        <v>38</v>
      </c>
    </row>
    <row r="43" spans="1:27">
      <c r="A43" s="120">
        <v>36</v>
      </c>
      <c r="B43" s="121">
        <v>17</v>
      </c>
      <c r="C43" s="122" t="s">
        <v>1422</v>
      </c>
      <c r="D43" s="122" t="s">
        <v>1669</v>
      </c>
      <c r="E43" s="122" t="s">
        <v>1631</v>
      </c>
      <c r="F43" s="123" t="s">
        <v>1670</v>
      </c>
      <c r="G43" s="123" t="s">
        <v>1671</v>
      </c>
      <c r="H43" s="120">
        <v>234</v>
      </c>
      <c r="I43" s="124">
        <v>35.049999999999997</v>
      </c>
      <c r="J43" s="125" t="s">
        <v>1672</v>
      </c>
      <c r="K43" s="126" t="s">
        <v>1673</v>
      </c>
      <c r="L43" s="120" t="s">
        <v>1674</v>
      </c>
      <c r="M43" s="120">
        <v>2947</v>
      </c>
      <c r="N43" s="127">
        <v>28347</v>
      </c>
      <c r="O43" s="120" t="s">
        <v>1462</v>
      </c>
      <c r="P43" s="128" t="s">
        <v>1432</v>
      </c>
      <c r="Q43" s="124">
        <v>35.049999999999997</v>
      </c>
      <c r="R43" s="150">
        <v>35.049999999999997</v>
      </c>
      <c r="S43" s="130">
        <v>213431616.48501605</v>
      </c>
      <c r="T43" s="130">
        <v>268132500</v>
      </c>
      <c r="U43" s="154">
        <v>1985</v>
      </c>
      <c r="V43" s="154" t="s">
        <v>856</v>
      </c>
      <c r="W43" s="154">
        <v>2</v>
      </c>
      <c r="X43" s="155" t="s">
        <v>1433</v>
      </c>
      <c r="Y43" s="150">
        <v>37</v>
      </c>
      <c r="Z43" s="150">
        <v>75</v>
      </c>
      <c r="AA43" s="132">
        <f t="shared" si="5"/>
        <v>38</v>
      </c>
    </row>
    <row r="44" spans="1:27">
      <c r="A44" s="120">
        <v>37</v>
      </c>
      <c r="B44" s="121">
        <v>18</v>
      </c>
      <c r="C44" s="122" t="s">
        <v>1422</v>
      </c>
      <c r="D44" s="122" t="s">
        <v>1675</v>
      </c>
      <c r="E44" s="122" t="s">
        <v>1676</v>
      </c>
      <c r="F44" s="123" t="s">
        <v>1677</v>
      </c>
      <c r="G44" s="123" t="s">
        <v>1678</v>
      </c>
      <c r="H44" s="120">
        <v>236</v>
      </c>
      <c r="I44" s="124">
        <v>34.090000000000003</v>
      </c>
      <c r="J44" s="125" t="s">
        <v>1679</v>
      </c>
      <c r="K44" s="126" t="s">
        <v>1680</v>
      </c>
      <c r="L44" s="120" t="s">
        <v>1681</v>
      </c>
      <c r="M44" s="120">
        <v>2947</v>
      </c>
      <c r="N44" s="127">
        <v>28347</v>
      </c>
      <c r="O44" s="120" t="s">
        <v>1462</v>
      </c>
      <c r="P44" s="128" t="s">
        <v>1432</v>
      </c>
      <c r="Q44" s="124">
        <v>34.090000000000003</v>
      </c>
      <c r="R44" s="150">
        <v>34.090000000000003</v>
      </c>
      <c r="S44" s="130">
        <v>207585843.25176027</v>
      </c>
      <c r="T44" s="130">
        <v>260788500.00000003</v>
      </c>
      <c r="U44" s="154">
        <v>1985</v>
      </c>
      <c r="V44" s="154" t="s">
        <v>856</v>
      </c>
      <c r="W44" s="154">
        <v>2</v>
      </c>
      <c r="X44" s="155" t="s">
        <v>1433</v>
      </c>
      <c r="Y44" s="150">
        <v>37</v>
      </c>
      <c r="Z44" s="150">
        <v>75</v>
      </c>
      <c r="AA44" s="132">
        <f t="shared" si="5"/>
        <v>38</v>
      </c>
    </row>
    <row r="45" spans="1:27">
      <c r="A45" s="120">
        <v>38</v>
      </c>
      <c r="B45" s="121">
        <v>19</v>
      </c>
      <c r="C45" s="122" t="s">
        <v>1422</v>
      </c>
      <c r="D45" s="122" t="s">
        <v>1682</v>
      </c>
      <c r="E45" s="122" t="s">
        <v>1676</v>
      </c>
      <c r="F45" s="123" t="s">
        <v>1683</v>
      </c>
      <c r="G45" s="123" t="s">
        <v>1684</v>
      </c>
      <c r="H45" s="120">
        <v>238</v>
      </c>
      <c r="I45" s="124">
        <v>34.479999999999997</v>
      </c>
      <c r="J45" s="125" t="s">
        <v>1685</v>
      </c>
      <c r="K45" s="126" t="s">
        <v>1686</v>
      </c>
      <c r="L45" s="120" t="s">
        <v>1687</v>
      </c>
      <c r="M45" s="120">
        <v>2947</v>
      </c>
      <c r="N45" s="127">
        <v>28347</v>
      </c>
      <c r="O45" s="120" t="s">
        <v>1462</v>
      </c>
      <c r="P45" s="128" t="s">
        <v>1432</v>
      </c>
      <c r="Q45" s="124">
        <v>34.479999999999997</v>
      </c>
      <c r="R45" s="150">
        <v>34.479999999999997</v>
      </c>
      <c r="S45" s="130">
        <v>209960688.62777042</v>
      </c>
      <c r="T45" s="130">
        <v>263772000</v>
      </c>
      <c r="U45" s="154">
        <v>1985</v>
      </c>
      <c r="V45" s="154" t="s">
        <v>856</v>
      </c>
      <c r="W45" s="154">
        <v>2</v>
      </c>
      <c r="X45" s="155" t="s">
        <v>1433</v>
      </c>
      <c r="Y45" s="150">
        <v>37</v>
      </c>
      <c r="Z45" s="150">
        <v>75</v>
      </c>
      <c r="AA45" s="132">
        <f t="shared" si="5"/>
        <v>38</v>
      </c>
    </row>
    <row r="46" spans="1:27">
      <c r="A46" s="120">
        <v>39</v>
      </c>
      <c r="B46" s="121">
        <v>20</v>
      </c>
      <c r="C46" s="122" t="s">
        <v>1422</v>
      </c>
      <c r="D46" s="122" t="s">
        <v>1688</v>
      </c>
      <c r="E46" s="122" t="s">
        <v>1676</v>
      </c>
      <c r="F46" s="123" t="s">
        <v>1689</v>
      </c>
      <c r="G46" s="123" t="s">
        <v>1690</v>
      </c>
      <c r="H46" s="120">
        <v>240</v>
      </c>
      <c r="I46" s="124">
        <v>35.909999999999997</v>
      </c>
      <c r="J46" s="125" t="s">
        <v>1691</v>
      </c>
      <c r="K46" s="126" t="s">
        <v>1692</v>
      </c>
      <c r="L46" s="120" t="s">
        <v>1693</v>
      </c>
      <c r="M46" s="120">
        <v>2947</v>
      </c>
      <c r="N46" s="127">
        <v>28347</v>
      </c>
      <c r="O46" s="120" t="s">
        <v>1462</v>
      </c>
      <c r="P46" s="128" t="s">
        <v>1432</v>
      </c>
      <c r="Q46" s="124">
        <v>35.909999999999997</v>
      </c>
      <c r="R46" s="150">
        <v>35.909999999999997</v>
      </c>
      <c r="S46" s="130">
        <v>218668455.00647435</v>
      </c>
      <c r="T46" s="130">
        <v>274711500</v>
      </c>
      <c r="U46" s="154">
        <v>1985</v>
      </c>
      <c r="V46" s="154" t="s">
        <v>856</v>
      </c>
      <c r="W46" s="154">
        <v>2</v>
      </c>
      <c r="X46" s="155" t="s">
        <v>1433</v>
      </c>
      <c r="Y46" s="150">
        <v>37</v>
      </c>
      <c r="Z46" s="150">
        <v>75</v>
      </c>
      <c r="AA46" s="132">
        <f t="shared" si="5"/>
        <v>38</v>
      </c>
    </row>
    <row r="47" spans="1:27">
      <c r="A47" s="120">
        <v>40</v>
      </c>
      <c r="B47" s="121">
        <v>21</v>
      </c>
      <c r="C47" s="122" t="s">
        <v>1422</v>
      </c>
      <c r="D47" s="122" t="s">
        <v>1694</v>
      </c>
      <c r="E47" s="122" t="s">
        <v>1676</v>
      </c>
      <c r="F47" s="123" t="s">
        <v>1695</v>
      </c>
      <c r="G47" s="123" t="s">
        <v>1696</v>
      </c>
      <c r="H47" s="120">
        <v>242</v>
      </c>
      <c r="I47" s="124">
        <v>36.369999999999997</v>
      </c>
      <c r="J47" s="125" t="s">
        <v>1697</v>
      </c>
      <c r="K47" s="126" t="s">
        <v>1698</v>
      </c>
      <c r="L47" s="120" t="s">
        <v>1699</v>
      </c>
      <c r="M47" s="120">
        <v>2947</v>
      </c>
      <c r="N47" s="127">
        <v>28347</v>
      </c>
      <c r="O47" s="120" t="s">
        <v>1462</v>
      </c>
      <c r="P47" s="128" t="s">
        <v>1432</v>
      </c>
      <c r="Q47" s="124">
        <v>36.369999999999997</v>
      </c>
      <c r="R47" s="150">
        <v>36.369999999999997</v>
      </c>
      <c r="S47" s="130">
        <v>221469554.68074274</v>
      </c>
      <c r="T47" s="130">
        <v>278230500</v>
      </c>
      <c r="U47" s="154">
        <v>1985</v>
      </c>
      <c r="V47" s="154" t="s">
        <v>856</v>
      </c>
      <c r="W47" s="154">
        <v>2</v>
      </c>
      <c r="X47" s="155" t="s">
        <v>1433</v>
      </c>
      <c r="Y47" s="150">
        <v>37</v>
      </c>
      <c r="Z47" s="150">
        <v>75</v>
      </c>
      <c r="AA47" s="132">
        <f t="shared" si="5"/>
        <v>38</v>
      </c>
    </row>
    <row r="48" spans="1:27">
      <c r="A48" s="120">
        <v>41</v>
      </c>
      <c r="B48" s="121">
        <v>22</v>
      </c>
      <c r="C48" s="122" t="s">
        <v>1422</v>
      </c>
      <c r="D48" s="122" t="s">
        <v>1700</v>
      </c>
      <c r="E48" s="122" t="s">
        <v>1676</v>
      </c>
      <c r="F48" s="123" t="s">
        <v>1701</v>
      </c>
      <c r="G48" s="123" t="s">
        <v>1702</v>
      </c>
      <c r="H48" s="120">
        <v>244</v>
      </c>
      <c r="I48" s="124">
        <v>34.950000000000003</v>
      </c>
      <c r="J48" s="125" t="s">
        <v>1703</v>
      </c>
      <c r="K48" s="126" t="s">
        <v>1704</v>
      </c>
      <c r="L48" s="120" t="s">
        <v>1705</v>
      </c>
      <c r="M48" s="120">
        <v>2947</v>
      </c>
      <c r="N48" s="127">
        <v>28347</v>
      </c>
      <c r="O48" s="120" t="s">
        <v>1462</v>
      </c>
      <c r="P48" s="128" t="s">
        <v>1432</v>
      </c>
      <c r="Q48" s="124">
        <v>34.950000000000003</v>
      </c>
      <c r="R48" s="150">
        <v>34.950000000000003</v>
      </c>
      <c r="S48" s="130">
        <v>212822681.7732186</v>
      </c>
      <c r="T48" s="130">
        <v>267367500.00000006</v>
      </c>
      <c r="U48" s="154">
        <v>1985</v>
      </c>
      <c r="V48" s="154" t="s">
        <v>856</v>
      </c>
      <c r="W48" s="154">
        <v>2</v>
      </c>
      <c r="X48" s="155" t="s">
        <v>1433</v>
      </c>
      <c r="Y48" s="150">
        <v>37</v>
      </c>
      <c r="Z48" s="150">
        <v>75</v>
      </c>
      <c r="AA48" s="132">
        <f t="shared" si="5"/>
        <v>38</v>
      </c>
    </row>
    <row r="49" spans="1:27">
      <c r="A49" s="120">
        <v>42</v>
      </c>
      <c r="B49" s="121">
        <v>23</v>
      </c>
      <c r="C49" s="122" t="s">
        <v>1422</v>
      </c>
      <c r="D49" s="122" t="s">
        <v>1706</v>
      </c>
      <c r="E49" s="122" t="s">
        <v>1676</v>
      </c>
      <c r="F49" s="123" t="s">
        <v>1707</v>
      </c>
      <c r="G49" s="123" t="s">
        <v>1708</v>
      </c>
      <c r="H49" s="120">
        <v>246</v>
      </c>
      <c r="I49" s="124">
        <v>37.22</v>
      </c>
      <c r="J49" s="125" t="s">
        <v>1709</v>
      </c>
      <c r="K49" s="126" t="s">
        <v>1710</v>
      </c>
      <c r="L49" s="120" t="s">
        <v>1711</v>
      </c>
      <c r="M49" s="120">
        <v>2947</v>
      </c>
      <c r="N49" s="127">
        <v>28347</v>
      </c>
      <c r="O49" s="120" t="s">
        <v>1462</v>
      </c>
      <c r="P49" s="128" t="s">
        <v>1432</v>
      </c>
      <c r="Q49" s="124">
        <v>37.22</v>
      </c>
      <c r="R49" s="150">
        <v>37.22</v>
      </c>
      <c r="S49" s="130">
        <v>226645499.73102131</v>
      </c>
      <c r="T49" s="130">
        <v>284733000</v>
      </c>
      <c r="U49" s="154">
        <v>1985</v>
      </c>
      <c r="V49" s="154" t="s">
        <v>856</v>
      </c>
      <c r="W49" s="154">
        <v>2</v>
      </c>
      <c r="X49" s="155" t="s">
        <v>1433</v>
      </c>
      <c r="Y49" s="150">
        <v>37</v>
      </c>
      <c r="Z49" s="150">
        <v>75</v>
      </c>
      <c r="AA49" s="132">
        <f t="shared" si="5"/>
        <v>38</v>
      </c>
    </row>
    <row r="50" spans="1:27">
      <c r="A50" s="120">
        <v>43</v>
      </c>
      <c r="B50" s="121">
        <v>24</v>
      </c>
      <c r="C50" s="122" t="s">
        <v>1422</v>
      </c>
      <c r="D50" s="122" t="s">
        <v>1712</v>
      </c>
      <c r="E50" s="122" t="s">
        <v>1713</v>
      </c>
      <c r="F50" s="123" t="s">
        <v>1714</v>
      </c>
      <c r="G50" s="123" t="s">
        <v>1715</v>
      </c>
      <c r="H50" s="120">
        <v>248</v>
      </c>
      <c r="I50" s="124">
        <v>37.31</v>
      </c>
      <c r="J50" s="125" t="s">
        <v>1716</v>
      </c>
      <c r="K50" s="126" t="s">
        <v>1717</v>
      </c>
      <c r="L50" s="120" t="s">
        <v>1718</v>
      </c>
      <c r="M50" s="120">
        <v>2947</v>
      </c>
      <c r="N50" s="127">
        <v>28347</v>
      </c>
      <c r="O50" s="120" t="s">
        <v>1462</v>
      </c>
      <c r="P50" s="128" t="s">
        <v>1432</v>
      </c>
      <c r="Q50" s="124">
        <v>37.31</v>
      </c>
      <c r="R50" s="150">
        <v>37.31</v>
      </c>
      <c r="S50" s="130">
        <v>227193540.97163907</v>
      </c>
      <c r="T50" s="130">
        <v>285421500.00000006</v>
      </c>
      <c r="U50" s="154">
        <v>1985</v>
      </c>
      <c r="V50" s="154" t="s">
        <v>856</v>
      </c>
      <c r="W50" s="154">
        <v>2</v>
      </c>
      <c r="X50" s="155" t="s">
        <v>1433</v>
      </c>
      <c r="Y50" s="150">
        <v>37</v>
      </c>
      <c r="Z50" s="150">
        <v>75</v>
      </c>
      <c r="AA50" s="132">
        <f t="shared" si="5"/>
        <v>38</v>
      </c>
    </row>
    <row r="51" spans="1:27">
      <c r="A51" s="120">
        <v>44</v>
      </c>
      <c r="B51" s="121">
        <v>25</v>
      </c>
      <c r="C51" s="122" t="s">
        <v>1422</v>
      </c>
      <c r="D51" s="122" t="s">
        <v>1719</v>
      </c>
      <c r="E51" s="122" t="s">
        <v>1676</v>
      </c>
      <c r="F51" s="123" t="s">
        <v>1720</v>
      </c>
      <c r="G51" s="123" t="s">
        <v>1721</v>
      </c>
      <c r="H51" s="120">
        <v>250</v>
      </c>
      <c r="I51" s="124">
        <v>37.409999999999997</v>
      </c>
      <c r="J51" s="125" t="s">
        <v>1722</v>
      </c>
      <c r="K51" s="126" t="s">
        <v>1723</v>
      </c>
      <c r="L51" s="120" t="s">
        <v>1724</v>
      </c>
      <c r="M51" s="120">
        <v>2947</v>
      </c>
      <c r="N51" s="127">
        <v>28347</v>
      </c>
      <c r="O51" s="120" t="s">
        <v>1462</v>
      </c>
      <c r="P51" s="128" t="s">
        <v>1432</v>
      </c>
      <c r="Q51" s="124">
        <v>37.409999999999997</v>
      </c>
      <c r="R51" s="150">
        <v>37.409999999999997</v>
      </c>
      <c r="S51" s="130">
        <v>227802475.68343651</v>
      </c>
      <c r="T51" s="130">
        <v>286186500</v>
      </c>
      <c r="U51" s="154">
        <v>1985</v>
      </c>
      <c r="V51" s="154" t="s">
        <v>856</v>
      </c>
      <c r="W51" s="154">
        <v>2</v>
      </c>
      <c r="X51" s="155" t="s">
        <v>1433</v>
      </c>
      <c r="Y51" s="150">
        <v>37</v>
      </c>
      <c r="Z51" s="150">
        <v>75</v>
      </c>
      <c r="AA51" s="132">
        <f t="shared" si="5"/>
        <v>38</v>
      </c>
    </row>
    <row r="52" spans="1:27">
      <c r="A52" s="120">
        <v>45</v>
      </c>
      <c r="B52" s="121">
        <v>26</v>
      </c>
      <c r="C52" s="122" t="s">
        <v>1422</v>
      </c>
      <c r="D52" s="122" t="s">
        <v>1725</v>
      </c>
      <c r="E52" s="122" t="s">
        <v>1676</v>
      </c>
      <c r="F52" s="123" t="s">
        <v>1726</v>
      </c>
      <c r="G52" s="123" t="s">
        <v>1727</v>
      </c>
      <c r="H52" s="120">
        <v>252</v>
      </c>
      <c r="I52" s="124">
        <v>36.840000000000003</v>
      </c>
      <c r="J52" s="125" t="s">
        <v>1728</v>
      </c>
      <c r="K52" s="126" t="s">
        <v>1723</v>
      </c>
      <c r="L52" s="120" t="s">
        <v>1729</v>
      </c>
      <c r="M52" s="120">
        <v>2947</v>
      </c>
      <c r="N52" s="127">
        <v>28347</v>
      </c>
      <c r="O52" s="120" t="s">
        <v>1462</v>
      </c>
      <c r="P52" s="128" t="s">
        <v>1432</v>
      </c>
      <c r="Q52" s="124">
        <v>36.840000000000003</v>
      </c>
      <c r="R52" s="150">
        <v>36.840000000000003</v>
      </c>
      <c r="S52" s="130">
        <v>224331547.82619095</v>
      </c>
      <c r="T52" s="130">
        <v>281826000.00000006</v>
      </c>
      <c r="U52" s="154">
        <v>1985</v>
      </c>
      <c r="V52" s="154" t="s">
        <v>856</v>
      </c>
      <c r="W52" s="154">
        <v>2</v>
      </c>
      <c r="X52" s="155" t="s">
        <v>1433</v>
      </c>
      <c r="Y52" s="150">
        <v>37</v>
      </c>
      <c r="Z52" s="150">
        <v>75</v>
      </c>
      <c r="AA52" s="132">
        <f t="shared" si="5"/>
        <v>38</v>
      </c>
    </row>
    <row r="53" spans="1:27" s="100" customFormat="1">
      <c r="A53" s="136"/>
      <c r="B53" s="137">
        <v>26</v>
      </c>
      <c r="C53" s="138" t="s">
        <v>868</v>
      </c>
      <c r="D53" s="138"/>
      <c r="E53" s="138"/>
      <c r="F53" s="139" t="s">
        <v>1471</v>
      </c>
      <c r="G53" s="139"/>
      <c r="H53" s="136"/>
      <c r="I53" s="140">
        <f>SUM(I27:I52)</f>
        <v>1259.32</v>
      </c>
      <c r="J53" s="141">
        <v>0</v>
      </c>
      <c r="K53" s="142"/>
      <c r="L53" s="136"/>
      <c r="M53" s="143"/>
      <c r="N53" s="144"/>
      <c r="O53" s="136"/>
      <c r="P53" s="145"/>
      <c r="Q53" s="140">
        <f>SUM(Q27:Q52)</f>
        <v>1259.32</v>
      </c>
      <c r="R53" s="146">
        <f t="shared" ref="R53:S53" si="6">SUM(R27:R52)</f>
        <v>1259.32</v>
      </c>
      <c r="S53" s="146">
        <f t="shared" si="6"/>
        <v>7668436612.6079988</v>
      </c>
      <c r="T53" s="147">
        <v>9633798000</v>
      </c>
      <c r="U53" s="153"/>
      <c r="V53" s="153"/>
      <c r="W53" s="153"/>
      <c r="X53" s="153"/>
      <c r="Y53" s="146"/>
      <c r="Z53" s="146"/>
      <c r="AA53" s="146"/>
    </row>
    <row r="54" spans="1:27" ht="11.25" customHeight="1">
      <c r="A54" s="120">
        <v>46</v>
      </c>
      <c r="B54" s="121">
        <v>1</v>
      </c>
      <c r="C54" s="122" t="s">
        <v>1422</v>
      </c>
      <c r="D54" s="122" t="s">
        <v>1730</v>
      </c>
      <c r="E54" s="151" t="s">
        <v>1731</v>
      </c>
      <c r="F54" s="151" t="s">
        <v>1732</v>
      </c>
      <c r="G54" s="123" t="s">
        <v>1733</v>
      </c>
      <c r="H54" s="120">
        <v>1</v>
      </c>
      <c r="I54" s="124">
        <v>12.6</v>
      </c>
      <c r="J54" s="125" t="s">
        <v>1734</v>
      </c>
      <c r="K54" s="126" t="s">
        <v>1735</v>
      </c>
      <c r="L54" s="120" t="s">
        <v>1736</v>
      </c>
      <c r="M54" s="120">
        <v>2947</v>
      </c>
      <c r="N54" s="127">
        <v>28347</v>
      </c>
      <c r="O54" s="120" t="s">
        <v>1462</v>
      </c>
      <c r="P54" s="128" t="s">
        <v>1432</v>
      </c>
      <c r="Q54" s="124">
        <v>12.6</v>
      </c>
      <c r="R54" s="156">
        <v>12.6</v>
      </c>
      <c r="S54" s="130">
        <v>5580013.2650099928</v>
      </c>
      <c r="T54" s="130">
        <v>26272040.255999994</v>
      </c>
      <c r="U54" s="154">
        <v>1978</v>
      </c>
      <c r="V54" s="154" t="s">
        <v>1737</v>
      </c>
      <c r="W54" s="154">
        <v>-4</v>
      </c>
      <c r="X54" s="155" t="s">
        <v>1433</v>
      </c>
      <c r="Y54" s="150">
        <v>44</v>
      </c>
      <c r="Z54" s="150">
        <v>75</v>
      </c>
      <c r="AA54" s="132">
        <f t="shared" ref="AA54:AA82" si="7">+Z54-Y54</f>
        <v>31</v>
      </c>
    </row>
    <row r="55" spans="1:27">
      <c r="A55" s="120">
        <v>47</v>
      </c>
      <c r="B55" s="121">
        <v>2</v>
      </c>
      <c r="C55" s="122" t="s">
        <v>1422</v>
      </c>
      <c r="D55" s="122" t="s">
        <v>1738</v>
      </c>
      <c r="E55" s="151" t="s">
        <v>1731</v>
      </c>
      <c r="F55" s="151" t="s">
        <v>1739</v>
      </c>
      <c r="G55" s="123" t="s">
        <v>1740</v>
      </c>
      <c r="H55" s="120">
        <v>2</v>
      </c>
      <c r="I55" s="124">
        <v>14</v>
      </c>
      <c r="J55" s="125" t="s">
        <v>1741</v>
      </c>
      <c r="K55" s="126" t="s">
        <v>1742</v>
      </c>
      <c r="L55" s="120" t="s">
        <v>1743</v>
      </c>
      <c r="M55" s="120">
        <v>2947</v>
      </c>
      <c r="N55" s="127">
        <v>28347</v>
      </c>
      <c r="O55" s="120" t="s">
        <v>1462</v>
      </c>
      <c r="P55" s="128" t="s">
        <v>1432</v>
      </c>
      <c r="Q55" s="124">
        <v>14</v>
      </c>
      <c r="R55" s="156">
        <v>14</v>
      </c>
      <c r="S55" s="130">
        <v>6200014.7388999928</v>
      </c>
      <c r="T55" s="130">
        <v>29191155.839999996</v>
      </c>
      <c r="U55" s="154">
        <v>1978</v>
      </c>
      <c r="V55" s="154" t="s">
        <v>1737</v>
      </c>
      <c r="W55" s="154">
        <v>-4</v>
      </c>
      <c r="X55" s="155" t="s">
        <v>1433</v>
      </c>
      <c r="Y55" s="150">
        <v>44</v>
      </c>
      <c r="Z55" s="150">
        <v>75</v>
      </c>
      <c r="AA55" s="132">
        <f t="shared" si="7"/>
        <v>31</v>
      </c>
    </row>
    <row r="56" spans="1:27">
      <c r="A56" s="120">
        <v>48</v>
      </c>
      <c r="B56" s="121">
        <v>3</v>
      </c>
      <c r="C56" s="122" t="s">
        <v>1422</v>
      </c>
      <c r="D56" s="122" t="s">
        <v>1744</v>
      </c>
      <c r="E56" s="151" t="s">
        <v>1731</v>
      </c>
      <c r="F56" s="151" t="s">
        <v>1745</v>
      </c>
      <c r="G56" s="123" t="s">
        <v>1746</v>
      </c>
      <c r="H56" s="120">
        <v>3</v>
      </c>
      <c r="I56" s="124">
        <v>13.85</v>
      </c>
      <c r="J56" s="125" t="s">
        <v>1747</v>
      </c>
      <c r="K56" s="126" t="s">
        <v>1742</v>
      </c>
      <c r="L56" s="120" t="s">
        <v>1748</v>
      </c>
      <c r="M56" s="120">
        <v>2947</v>
      </c>
      <c r="N56" s="127">
        <v>28347</v>
      </c>
      <c r="O56" s="120" t="s">
        <v>1462</v>
      </c>
      <c r="P56" s="128" t="s">
        <v>1432</v>
      </c>
      <c r="Q56" s="124">
        <v>13.85</v>
      </c>
      <c r="R56" s="156">
        <v>13.85</v>
      </c>
      <c r="S56" s="130">
        <v>6133586.0095546357</v>
      </c>
      <c r="T56" s="130">
        <v>28878393.455999997</v>
      </c>
      <c r="U56" s="154">
        <v>1978</v>
      </c>
      <c r="V56" s="154" t="s">
        <v>1737</v>
      </c>
      <c r="W56" s="154">
        <v>-4</v>
      </c>
      <c r="X56" s="155" t="s">
        <v>1433</v>
      </c>
      <c r="Y56" s="150">
        <v>44</v>
      </c>
      <c r="Z56" s="150">
        <v>75</v>
      </c>
      <c r="AA56" s="132">
        <f t="shared" si="7"/>
        <v>31</v>
      </c>
    </row>
    <row r="57" spans="1:27">
      <c r="A57" s="120">
        <v>49</v>
      </c>
      <c r="B57" s="121">
        <v>4</v>
      </c>
      <c r="C57" s="122" t="s">
        <v>1422</v>
      </c>
      <c r="D57" s="122" t="s">
        <v>1749</v>
      </c>
      <c r="E57" s="151" t="s">
        <v>1731</v>
      </c>
      <c r="F57" s="151" t="s">
        <v>1750</v>
      </c>
      <c r="G57" s="123" t="s">
        <v>1751</v>
      </c>
      <c r="H57" s="120">
        <v>6</v>
      </c>
      <c r="I57" s="124">
        <v>13.85</v>
      </c>
      <c r="J57" s="125" t="s">
        <v>1752</v>
      </c>
      <c r="K57" s="126" t="s">
        <v>1753</v>
      </c>
      <c r="L57" s="120" t="s">
        <v>1754</v>
      </c>
      <c r="M57" s="120">
        <v>2947</v>
      </c>
      <c r="N57" s="127">
        <v>28347</v>
      </c>
      <c r="O57" s="120" t="s">
        <v>1462</v>
      </c>
      <c r="P57" s="128" t="s">
        <v>1432</v>
      </c>
      <c r="Q57" s="124">
        <v>13.85</v>
      </c>
      <c r="R57" s="156">
        <v>13.85</v>
      </c>
      <c r="S57" s="130">
        <v>6133586.0095546357</v>
      </c>
      <c r="T57" s="130">
        <v>28878393.455999997</v>
      </c>
      <c r="U57" s="154">
        <v>1978</v>
      </c>
      <c r="V57" s="154" t="s">
        <v>1737</v>
      </c>
      <c r="W57" s="154">
        <v>-4</v>
      </c>
      <c r="X57" s="155" t="s">
        <v>1433</v>
      </c>
      <c r="Y57" s="150">
        <v>44</v>
      </c>
      <c r="Z57" s="150">
        <v>75</v>
      </c>
      <c r="AA57" s="132">
        <f t="shared" si="7"/>
        <v>31</v>
      </c>
    </row>
    <row r="58" spans="1:27">
      <c r="A58" s="120">
        <v>50</v>
      </c>
      <c r="B58" s="121">
        <v>5</v>
      </c>
      <c r="C58" s="122" t="s">
        <v>1422</v>
      </c>
      <c r="D58" s="122" t="s">
        <v>1755</v>
      </c>
      <c r="E58" s="151" t="s">
        <v>1731</v>
      </c>
      <c r="F58" s="151" t="s">
        <v>1756</v>
      </c>
      <c r="G58" s="123" t="s">
        <v>1757</v>
      </c>
      <c r="H58" s="120">
        <v>7</v>
      </c>
      <c r="I58" s="124">
        <v>13.85</v>
      </c>
      <c r="J58" s="125" t="s">
        <v>1758</v>
      </c>
      <c r="K58" s="126" t="s">
        <v>1759</v>
      </c>
      <c r="L58" s="120" t="s">
        <v>1760</v>
      </c>
      <c r="M58" s="120">
        <v>2947</v>
      </c>
      <c r="N58" s="127">
        <v>28347</v>
      </c>
      <c r="O58" s="120" t="s">
        <v>1462</v>
      </c>
      <c r="P58" s="128" t="s">
        <v>1432</v>
      </c>
      <c r="Q58" s="124">
        <v>13.85</v>
      </c>
      <c r="R58" s="156">
        <v>13.85</v>
      </c>
      <c r="S58" s="130">
        <v>6133586.0095546357</v>
      </c>
      <c r="T58" s="130">
        <v>28878393.455999997</v>
      </c>
      <c r="U58" s="154">
        <v>1978</v>
      </c>
      <c r="V58" s="154" t="s">
        <v>1737</v>
      </c>
      <c r="W58" s="154">
        <v>-4</v>
      </c>
      <c r="X58" s="155" t="s">
        <v>1433</v>
      </c>
      <c r="Y58" s="150">
        <v>44</v>
      </c>
      <c r="Z58" s="150">
        <v>75</v>
      </c>
      <c r="AA58" s="132">
        <f t="shared" si="7"/>
        <v>31</v>
      </c>
    </row>
    <row r="59" spans="1:27">
      <c r="A59" s="120">
        <v>51</v>
      </c>
      <c r="B59" s="121">
        <v>6</v>
      </c>
      <c r="C59" s="122" t="s">
        <v>1422</v>
      </c>
      <c r="D59" s="122" t="s">
        <v>1761</v>
      </c>
      <c r="E59" s="151" t="s">
        <v>1731</v>
      </c>
      <c r="F59" s="151" t="s">
        <v>1762</v>
      </c>
      <c r="G59" s="123" t="s">
        <v>1763</v>
      </c>
      <c r="H59" s="120">
        <v>8</v>
      </c>
      <c r="I59" s="124">
        <v>14</v>
      </c>
      <c r="J59" s="125" t="s">
        <v>1764</v>
      </c>
      <c r="K59" s="126" t="s">
        <v>1759</v>
      </c>
      <c r="L59" s="120" t="s">
        <v>1765</v>
      </c>
      <c r="M59" s="120">
        <v>2947</v>
      </c>
      <c r="N59" s="127">
        <v>28347</v>
      </c>
      <c r="O59" s="120" t="s">
        <v>1462</v>
      </c>
      <c r="P59" s="128" t="s">
        <v>1432</v>
      </c>
      <c r="Q59" s="124">
        <v>14</v>
      </c>
      <c r="R59" s="156">
        <v>14</v>
      </c>
      <c r="S59" s="130">
        <v>6200014.7388999928</v>
      </c>
      <c r="T59" s="130">
        <v>29191155.839999996</v>
      </c>
      <c r="U59" s="154">
        <v>1978</v>
      </c>
      <c r="V59" s="154" t="s">
        <v>1737</v>
      </c>
      <c r="W59" s="154">
        <v>-4</v>
      </c>
      <c r="X59" s="155" t="s">
        <v>1433</v>
      </c>
      <c r="Y59" s="150">
        <v>44</v>
      </c>
      <c r="Z59" s="150">
        <v>75</v>
      </c>
      <c r="AA59" s="132">
        <f t="shared" si="7"/>
        <v>31</v>
      </c>
    </row>
    <row r="60" spans="1:27">
      <c r="A60" s="120">
        <v>52</v>
      </c>
      <c r="B60" s="121">
        <v>7</v>
      </c>
      <c r="C60" s="122" t="s">
        <v>1422</v>
      </c>
      <c r="D60" s="122" t="s">
        <v>1766</v>
      </c>
      <c r="E60" s="151" t="s">
        <v>1731</v>
      </c>
      <c r="F60" s="151" t="s">
        <v>1767</v>
      </c>
      <c r="G60" s="123" t="s">
        <v>1768</v>
      </c>
      <c r="H60" s="120">
        <v>9</v>
      </c>
      <c r="I60" s="124">
        <v>13.85</v>
      </c>
      <c r="J60" s="125" t="s">
        <v>1769</v>
      </c>
      <c r="K60" s="126" t="s">
        <v>1770</v>
      </c>
      <c r="L60" s="120" t="s">
        <v>1771</v>
      </c>
      <c r="M60" s="120">
        <v>2947</v>
      </c>
      <c r="N60" s="127">
        <v>28347</v>
      </c>
      <c r="O60" s="120" t="s">
        <v>1462</v>
      </c>
      <c r="P60" s="128" t="s">
        <v>1432</v>
      </c>
      <c r="Q60" s="124">
        <v>13.85</v>
      </c>
      <c r="R60" s="156">
        <v>13.85</v>
      </c>
      <c r="S60" s="130">
        <v>6133586.0095546357</v>
      </c>
      <c r="T60" s="130">
        <v>28878393.455999997</v>
      </c>
      <c r="U60" s="154">
        <v>1978</v>
      </c>
      <c r="V60" s="154" t="s">
        <v>1737</v>
      </c>
      <c r="W60" s="154">
        <v>-4</v>
      </c>
      <c r="X60" s="155" t="s">
        <v>1433</v>
      </c>
      <c r="Y60" s="150">
        <v>44</v>
      </c>
      <c r="Z60" s="150">
        <v>75</v>
      </c>
      <c r="AA60" s="132">
        <f t="shared" si="7"/>
        <v>31</v>
      </c>
    </row>
    <row r="61" spans="1:27">
      <c r="A61" s="120">
        <v>53</v>
      </c>
      <c r="B61" s="121">
        <v>8</v>
      </c>
      <c r="C61" s="122" t="s">
        <v>1422</v>
      </c>
      <c r="D61" s="122" t="s">
        <v>1772</v>
      </c>
      <c r="E61" s="151" t="s">
        <v>1731</v>
      </c>
      <c r="F61" s="151" t="s">
        <v>1773</v>
      </c>
      <c r="G61" s="123" t="s">
        <v>1774</v>
      </c>
      <c r="H61" s="120">
        <v>10</v>
      </c>
      <c r="I61" s="124">
        <v>13.85</v>
      </c>
      <c r="J61" s="125" t="s">
        <v>1775</v>
      </c>
      <c r="K61" s="126" t="s">
        <v>1776</v>
      </c>
      <c r="L61" s="120" t="s">
        <v>1777</v>
      </c>
      <c r="M61" s="120">
        <v>2947</v>
      </c>
      <c r="N61" s="127">
        <v>28347</v>
      </c>
      <c r="O61" s="120" t="s">
        <v>1462</v>
      </c>
      <c r="P61" s="128" t="s">
        <v>1432</v>
      </c>
      <c r="Q61" s="124">
        <v>13.85</v>
      </c>
      <c r="R61" s="156">
        <v>13.85</v>
      </c>
      <c r="S61" s="130">
        <v>6133586.0095546357</v>
      </c>
      <c r="T61" s="130">
        <v>28878393.455999997</v>
      </c>
      <c r="U61" s="154">
        <v>1978</v>
      </c>
      <c r="V61" s="154" t="s">
        <v>1737</v>
      </c>
      <c r="W61" s="154">
        <v>-4</v>
      </c>
      <c r="X61" s="155" t="s">
        <v>1433</v>
      </c>
      <c r="Y61" s="150">
        <v>44</v>
      </c>
      <c r="Z61" s="150">
        <v>75</v>
      </c>
      <c r="AA61" s="132">
        <f t="shared" si="7"/>
        <v>31</v>
      </c>
    </row>
    <row r="62" spans="1:27">
      <c r="A62" s="120">
        <v>54</v>
      </c>
      <c r="B62" s="121">
        <v>9</v>
      </c>
      <c r="C62" s="122" t="s">
        <v>1422</v>
      </c>
      <c r="D62" s="122" t="s">
        <v>1778</v>
      </c>
      <c r="E62" s="151" t="s">
        <v>1731</v>
      </c>
      <c r="F62" s="151" t="s">
        <v>1779</v>
      </c>
      <c r="G62" s="123" t="s">
        <v>1780</v>
      </c>
      <c r="H62" s="120">
        <v>11</v>
      </c>
      <c r="I62" s="124">
        <v>14</v>
      </c>
      <c r="J62" s="125" t="s">
        <v>1781</v>
      </c>
      <c r="K62" s="126" t="s">
        <v>1776</v>
      </c>
      <c r="L62" s="120" t="s">
        <v>1782</v>
      </c>
      <c r="M62" s="120">
        <v>2947</v>
      </c>
      <c r="N62" s="127">
        <v>28347</v>
      </c>
      <c r="O62" s="120" t="s">
        <v>1462</v>
      </c>
      <c r="P62" s="128" t="s">
        <v>1432</v>
      </c>
      <c r="Q62" s="124">
        <v>14</v>
      </c>
      <c r="R62" s="156">
        <v>14</v>
      </c>
      <c r="S62" s="130">
        <v>6200014.7388999928</v>
      </c>
      <c r="T62" s="130">
        <v>29191155.839999996</v>
      </c>
      <c r="U62" s="154">
        <v>1978</v>
      </c>
      <c r="V62" s="154" t="s">
        <v>1737</v>
      </c>
      <c r="W62" s="154">
        <v>-4</v>
      </c>
      <c r="X62" s="155" t="s">
        <v>1433</v>
      </c>
      <c r="Y62" s="150">
        <v>44</v>
      </c>
      <c r="Z62" s="150">
        <v>75</v>
      </c>
      <c r="AA62" s="132">
        <f t="shared" si="7"/>
        <v>31</v>
      </c>
    </row>
    <row r="63" spans="1:27">
      <c r="A63" s="120">
        <v>55</v>
      </c>
      <c r="B63" s="121">
        <v>10</v>
      </c>
      <c r="C63" s="122" t="s">
        <v>1422</v>
      </c>
      <c r="D63" s="122" t="s">
        <v>1783</v>
      </c>
      <c r="E63" s="151" t="s">
        <v>1731</v>
      </c>
      <c r="F63" s="151" t="s">
        <v>1784</v>
      </c>
      <c r="G63" s="123" t="s">
        <v>1785</v>
      </c>
      <c r="H63" s="120">
        <v>12</v>
      </c>
      <c r="I63" s="124">
        <v>13.85</v>
      </c>
      <c r="J63" s="125" t="s">
        <v>1786</v>
      </c>
      <c r="K63" s="126" t="s">
        <v>1787</v>
      </c>
      <c r="L63" s="120" t="s">
        <v>1788</v>
      </c>
      <c r="M63" s="120">
        <v>2947</v>
      </c>
      <c r="N63" s="127">
        <v>28347</v>
      </c>
      <c r="O63" s="120" t="s">
        <v>1462</v>
      </c>
      <c r="P63" s="128" t="s">
        <v>1432</v>
      </c>
      <c r="Q63" s="124">
        <v>13.85</v>
      </c>
      <c r="R63" s="156">
        <v>13.85</v>
      </c>
      <c r="S63" s="130">
        <v>6133586.0095546357</v>
      </c>
      <c r="T63" s="130">
        <v>28878393.455999997</v>
      </c>
      <c r="U63" s="154">
        <v>1978</v>
      </c>
      <c r="V63" s="154" t="s">
        <v>1737</v>
      </c>
      <c r="W63" s="154">
        <v>-4</v>
      </c>
      <c r="X63" s="155" t="s">
        <v>1433</v>
      </c>
      <c r="Y63" s="150">
        <v>44</v>
      </c>
      <c r="Z63" s="150">
        <v>75</v>
      </c>
      <c r="AA63" s="132">
        <f t="shared" si="7"/>
        <v>31</v>
      </c>
    </row>
    <row r="64" spans="1:27">
      <c r="A64" s="120">
        <v>56</v>
      </c>
      <c r="B64" s="121">
        <v>11</v>
      </c>
      <c r="C64" s="122" t="s">
        <v>1422</v>
      </c>
      <c r="D64" s="122" t="s">
        <v>1789</v>
      </c>
      <c r="E64" s="151" t="s">
        <v>1731</v>
      </c>
      <c r="F64" s="151" t="s">
        <v>1790</v>
      </c>
      <c r="G64" s="123" t="s">
        <v>1791</v>
      </c>
      <c r="H64" s="120">
        <v>13</v>
      </c>
      <c r="I64" s="124">
        <v>13.85</v>
      </c>
      <c r="J64" s="125" t="s">
        <v>1792</v>
      </c>
      <c r="K64" s="126" t="s">
        <v>1793</v>
      </c>
      <c r="L64" s="120" t="s">
        <v>1794</v>
      </c>
      <c r="M64" s="120">
        <v>2947</v>
      </c>
      <c r="N64" s="127">
        <v>28347</v>
      </c>
      <c r="O64" s="120" t="s">
        <v>1462</v>
      </c>
      <c r="P64" s="128" t="s">
        <v>1432</v>
      </c>
      <c r="Q64" s="124">
        <v>13.85</v>
      </c>
      <c r="R64" s="156">
        <v>13.85</v>
      </c>
      <c r="S64" s="130">
        <v>6133586.0095546357</v>
      </c>
      <c r="T64" s="130">
        <v>28878393.455999997</v>
      </c>
      <c r="U64" s="154">
        <v>1978</v>
      </c>
      <c r="V64" s="154" t="s">
        <v>1737</v>
      </c>
      <c r="W64" s="154">
        <v>-4</v>
      </c>
      <c r="X64" s="155" t="s">
        <v>1433</v>
      </c>
      <c r="Y64" s="150">
        <v>44</v>
      </c>
      <c r="Z64" s="150">
        <v>75</v>
      </c>
      <c r="AA64" s="132">
        <f t="shared" si="7"/>
        <v>31</v>
      </c>
    </row>
    <row r="65" spans="1:27">
      <c r="A65" s="120">
        <v>57</v>
      </c>
      <c r="B65" s="121">
        <v>12</v>
      </c>
      <c r="C65" s="122" t="s">
        <v>1422</v>
      </c>
      <c r="D65" s="122" t="s">
        <v>1795</v>
      </c>
      <c r="E65" s="151" t="s">
        <v>1731</v>
      </c>
      <c r="F65" s="151" t="s">
        <v>1796</v>
      </c>
      <c r="G65" s="123" t="s">
        <v>1797</v>
      </c>
      <c r="H65" s="120">
        <v>14</v>
      </c>
      <c r="I65" s="124">
        <v>14</v>
      </c>
      <c r="J65" s="125" t="s">
        <v>1798</v>
      </c>
      <c r="K65" s="126" t="s">
        <v>1793</v>
      </c>
      <c r="L65" s="120" t="s">
        <v>1799</v>
      </c>
      <c r="M65" s="120">
        <v>2947</v>
      </c>
      <c r="N65" s="127">
        <v>28347</v>
      </c>
      <c r="O65" s="120" t="s">
        <v>1462</v>
      </c>
      <c r="P65" s="128" t="s">
        <v>1432</v>
      </c>
      <c r="Q65" s="124">
        <v>14</v>
      </c>
      <c r="R65" s="156">
        <v>14</v>
      </c>
      <c r="S65" s="130">
        <v>6200014.7388999928</v>
      </c>
      <c r="T65" s="130">
        <v>29191155.839999996</v>
      </c>
      <c r="U65" s="154">
        <v>1978</v>
      </c>
      <c r="V65" s="154" t="s">
        <v>1737</v>
      </c>
      <c r="W65" s="154">
        <v>-4</v>
      </c>
      <c r="X65" s="155" t="s">
        <v>1433</v>
      </c>
      <c r="Y65" s="150">
        <v>44</v>
      </c>
      <c r="Z65" s="150">
        <v>75</v>
      </c>
      <c r="AA65" s="132">
        <f t="shared" si="7"/>
        <v>31</v>
      </c>
    </row>
    <row r="66" spans="1:27">
      <c r="A66" s="120">
        <v>58</v>
      </c>
      <c r="B66" s="121">
        <v>13</v>
      </c>
      <c r="C66" s="122" t="s">
        <v>1422</v>
      </c>
      <c r="D66" s="122" t="s">
        <v>1800</v>
      </c>
      <c r="E66" s="151" t="s">
        <v>1731</v>
      </c>
      <c r="F66" s="151" t="s">
        <v>1801</v>
      </c>
      <c r="G66" s="123" t="s">
        <v>1802</v>
      </c>
      <c r="H66" s="120">
        <v>15</v>
      </c>
      <c r="I66" s="124">
        <v>13.85</v>
      </c>
      <c r="J66" s="125" t="s">
        <v>1803</v>
      </c>
      <c r="K66" s="126" t="s">
        <v>1804</v>
      </c>
      <c r="L66" s="120" t="s">
        <v>1805</v>
      </c>
      <c r="M66" s="120">
        <v>2947</v>
      </c>
      <c r="N66" s="127">
        <v>28347</v>
      </c>
      <c r="O66" s="120" t="s">
        <v>1462</v>
      </c>
      <c r="P66" s="128" t="s">
        <v>1432</v>
      </c>
      <c r="Q66" s="124">
        <v>13.85</v>
      </c>
      <c r="R66" s="156">
        <v>13.85</v>
      </c>
      <c r="S66" s="130">
        <v>6133586.0095546357</v>
      </c>
      <c r="T66" s="130">
        <v>28878393.455999997</v>
      </c>
      <c r="U66" s="154">
        <v>1978</v>
      </c>
      <c r="V66" s="154" t="s">
        <v>1737</v>
      </c>
      <c r="W66" s="154">
        <v>-4</v>
      </c>
      <c r="X66" s="155" t="s">
        <v>1433</v>
      </c>
      <c r="Y66" s="150">
        <v>44</v>
      </c>
      <c r="Z66" s="150">
        <v>75</v>
      </c>
      <c r="AA66" s="132">
        <f t="shared" si="7"/>
        <v>31</v>
      </c>
    </row>
    <row r="67" spans="1:27">
      <c r="A67" s="120">
        <v>59</v>
      </c>
      <c r="B67" s="121">
        <v>14</v>
      </c>
      <c r="C67" s="122" t="s">
        <v>1422</v>
      </c>
      <c r="D67" s="122" t="s">
        <v>1806</v>
      </c>
      <c r="E67" s="151" t="s">
        <v>1731</v>
      </c>
      <c r="F67" s="151" t="s">
        <v>1807</v>
      </c>
      <c r="G67" s="123" t="s">
        <v>1808</v>
      </c>
      <c r="H67" s="120">
        <v>34</v>
      </c>
      <c r="I67" s="124">
        <v>12.6</v>
      </c>
      <c r="J67" s="125" t="s">
        <v>1809</v>
      </c>
      <c r="K67" s="126" t="s">
        <v>1804</v>
      </c>
      <c r="L67" s="120" t="s">
        <v>1810</v>
      </c>
      <c r="M67" s="120">
        <v>2947</v>
      </c>
      <c r="N67" s="127">
        <v>28347</v>
      </c>
      <c r="O67" s="120" t="s">
        <v>1462</v>
      </c>
      <c r="P67" s="128" t="s">
        <v>1432</v>
      </c>
      <c r="Q67" s="124">
        <v>12.6</v>
      </c>
      <c r="R67" s="156">
        <v>12.6</v>
      </c>
      <c r="S67" s="130">
        <v>5580013.2650099928</v>
      </c>
      <c r="T67" s="130">
        <v>26272040.255999994</v>
      </c>
      <c r="U67" s="154">
        <v>1978</v>
      </c>
      <c r="V67" s="154" t="s">
        <v>1737</v>
      </c>
      <c r="W67" s="154">
        <v>-4</v>
      </c>
      <c r="X67" s="155" t="s">
        <v>1433</v>
      </c>
      <c r="Y67" s="150">
        <v>44</v>
      </c>
      <c r="Z67" s="150">
        <v>75</v>
      </c>
      <c r="AA67" s="132">
        <f t="shared" si="7"/>
        <v>31</v>
      </c>
    </row>
    <row r="68" spans="1:27">
      <c r="A68" s="120">
        <v>60</v>
      </c>
      <c r="B68" s="121">
        <v>15</v>
      </c>
      <c r="C68" s="122" t="s">
        <v>1422</v>
      </c>
      <c r="D68" s="122" t="s">
        <v>1811</v>
      </c>
      <c r="E68" s="151" t="s">
        <v>1731</v>
      </c>
      <c r="F68" s="151" t="s">
        <v>1812</v>
      </c>
      <c r="G68" s="123" t="s">
        <v>1813</v>
      </c>
      <c r="H68" s="120">
        <v>37</v>
      </c>
      <c r="I68" s="124">
        <v>13.73</v>
      </c>
      <c r="J68" s="125" t="s">
        <v>1814</v>
      </c>
      <c r="K68" s="126" t="s">
        <v>1815</v>
      </c>
      <c r="L68" s="120" t="s">
        <v>1816</v>
      </c>
      <c r="M68" s="120">
        <v>2947</v>
      </c>
      <c r="N68" s="127">
        <v>28347</v>
      </c>
      <c r="O68" s="120" t="s">
        <v>1462</v>
      </c>
      <c r="P68" s="128" t="s">
        <v>1432</v>
      </c>
      <c r="Q68" s="124">
        <v>13.73</v>
      </c>
      <c r="R68" s="156">
        <v>13.73</v>
      </c>
      <c r="S68" s="130">
        <v>6080443.0260783499</v>
      </c>
      <c r="T68" s="130">
        <v>28628183.548799995</v>
      </c>
      <c r="U68" s="154">
        <v>1978</v>
      </c>
      <c r="V68" s="154" t="s">
        <v>1737</v>
      </c>
      <c r="W68" s="154">
        <v>-4</v>
      </c>
      <c r="X68" s="155" t="s">
        <v>1433</v>
      </c>
      <c r="Y68" s="150">
        <v>44</v>
      </c>
      <c r="Z68" s="150">
        <v>75</v>
      </c>
      <c r="AA68" s="132">
        <f t="shared" si="7"/>
        <v>31</v>
      </c>
    </row>
    <row r="69" spans="1:27">
      <c r="A69" s="120">
        <v>61</v>
      </c>
      <c r="B69" s="121">
        <v>16</v>
      </c>
      <c r="C69" s="122" t="s">
        <v>1422</v>
      </c>
      <c r="D69" s="122" t="s">
        <v>1817</v>
      </c>
      <c r="E69" s="151" t="s">
        <v>1731</v>
      </c>
      <c r="F69" s="151" t="s">
        <v>1818</v>
      </c>
      <c r="G69" s="123" t="s">
        <v>1819</v>
      </c>
      <c r="H69" s="120">
        <v>38</v>
      </c>
      <c r="I69" s="124">
        <v>14</v>
      </c>
      <c r="J69" s="125" t="s">
        <v>1820</v>
      </c>
      <c r="K69" s="126" t="s">
        <v>1821</v>
      </c>
      <c r="L69" s="120" t="s">
        <v>1822</v>
      </c>
      <c r="M69" s="120">
        <v>2947</v>
      </c>
      <c r="N69" s="127">
        <v>28347</v>
      </c>
      <c r="O69" s="120" t="s">
        <v>1462</v>
      </c>
      <c r="P69" s="128" t="s">
        <v>1432</v>
      </c>
      <c r="Q69" s="124">
        <v>14</v>
      </c>
      <c r="R69" s="156">
        <v>14</v>
      </c>
      <c r="S69" s="130">
        <v>6200014.7388999928</v>
      </c>
      <c r="T69" s="130">
        <v>29191155.839999996</v>
      </c>
      <c r="U69" s="154">
        <v>1978</v>
      </c>
      <c r="V69" s="154" t="s">
        <v>1737</v>
      </c>
      <c r="W69" s="154">
        <v>-4</v>
      </c>
      <c r="X69" s="155" t="s">
        <v>1433</v>
      </c>
      <c r="Y69" s="150">
        <v>44</v>
      </c>
      <c r="Z69" s="150">
        <v>75</v>
      </c>
      <c r="AA69" s="132">
        <f t="shared" si="7"/>
        <v>31</v>
      </c>
    </row>
    <row r="70" spans="1:27">
      <c r="A70" s="120">
        <v>62</v>
      </c>
      <c r="B70" s="121">
        <v>17</v>
      </c>
      <c r="C70" s="122" t="s">
        <v>1422</v>
      </c>
      <c r="D70" s="122" t="s">
        <v>1823</v>
      </c>
      <c r="E70" s="151" t="s">
        <v>1731</v>
      </c>
      <c r="F70" s="151" t="s">
        <v>1824</v>
      </c>
      <c r="G70" s="123" t="s">
        <v>1825</v>
      </c>
      <c r="H70" s="120">
        <v>39</v>
      </c>
      <c r="I70" s="124">
        <v>12.6</v>
      </c>
      <c r="J70" s="125" t="s">
        <v>1826</v>
      </c>
      <c r="K70" s="126" t="s">
        <v>1827</v>
      </c>
      <c r="L70" s="120" t="s">
        <v>1828</v>
      </c>
      <c r="M70" s="120">
        <v>2947</v>
      </c>
      <c r="N70" s="127">
        <v>28347</v>
      </c>
      <c r="O70" s="120" t="s">
        <v>1462</v>
      </c>
      <c r="P70" s="128" t="s">
        <v>1432</v>
      </c>
      <c r="Q70" s="124">
        <v>12.6</v>
      </c>
      <c r="R70" s="156">
        <v>12.6</v>
      </c>
      <c r="S70" s="130">
        <v>5580013.2650099928</v>
      </c>
      <c r="T70" s="130">
        <v>26272040.255999994</v>
      </c>
      <c r="U70" s="154">
        <v>1978</v>
      </c>
      <c r="V70" s="154" t="s">
        <v>1737</v>
      </c>
      <c r="W70" s="154">
        <v>-4</v>
      </c>
      <c r="X70" s="155" t="s">
        <v>1433</v>
      </c>
      <c r="Y70" s="150">
        <v>44</v>
      </c>
      <c r="Z70" s="150">
        <v>75</v>
      </c>
      <c r="AA70" s="132">
        <f t="shared" si="7"/>
        <v>31</v>
      </c>
    </row>
    <row r="71" spans="1:27">
      <c r="A71" s="120">
        <v>63</v>
      </c>
      <c r="B71" s="121">
        <v>18</v>
      </c>
      <c r="C71" s="122" t="s">
        <v>1422</v>
      </c>
      <c r="D71" s="122" t="s">
        <v>1829</v>
      </c>
      <c r="E71" s="151" t="s">
        <v>1731</v>
      </c>
      <c r="F71" s="151" t="s">
        <v>1830</v>
      </c>
      <c r="G71" s="123" t="s">
        <v>1831</v>
      </c>
      <c r="H71" s="120">
        <v>40</v>
      </c>
      <c r="I71" s="124">
        <v>12.6</v>
      </c>
      <c r="J71" s="125" t="s">
        <v>1832</v>
      </c>
      <c r="K71" s="126" t="s">
        <v>1833</v>
      </c>
      <c r="L71" s="120" t="s">
        <v>1834</v>
      </c>
      <c r="M71" s="120">
        <v>2947</v>
      </c>
      <c r="N71" s="127">
        <v>28347</v>
      </c>
      <c r="O71" s="120" t="s">
        <v>1462</v>
      </c>
      <c r="P71" s="128" t="s">
        <v>1432</v>
      </c>
      <c r="Q71" s="124">
        <v>12.6</v>
      </c>
      <c r="R71" s="156">
        <v>12.6</v>
      </c>
      <c r="S71" s="130">
        <v>5580013.2650099928</v>
      </c>
      <c r="T71" s="130">
        <v>26272040.255999994</v>
      </c>
      <c r="U71" s="154">
        <v>1978</v>
      </c>
      <c r="V71" s="154" t="s">
        <v>1737</v>
      </c>
      <c r="W71" s="154">
        <v>-4</v>
      </c>
      <c r="X71" s="155" t="s">
        <v>1433</v>
      </c>
      <c r="Y71" s="150">
        <v>44</v>
      </c>
      <c r="Z71" s="150">
        <v>75</v>
      </c>
      <c r="AA71" s="132">
        <f t="shared" si="7"/>
        <v>31</v>
      </c>
    </row>
    <row r="72" spans="1:27">
      <c r="A72" s="120">
        <v>64</v>
      </c>
      <c r="B72" s="121">
        <v>19</v>
      </c>
      <c r="C72" s="122" t="s">
        <v>1422</v>
      </c>
      <c r="D72" s="122" t="s">
        <v>1835</v>
      </c>
      <c r="E72" s="151" t="s">
        <v>1731</v>
      </c>
      <c r="F72" s="151" t="s">
        <v>1836</v>
      </c>
      <c r="G72" s="123" t="s">
        <v>1837</v>
      </c>
      <c r="H72" s="120">
        <v>41</v>
      </c>
      <c r="I72" s="124">
        <v>14</v>
      </c>
      <c r="J72" s="125" t="s">
        <v>1838</v>
      </c>
      <c r="K72" s="126" t="s">
        <v>1839</v>
      </c>
      <c r="L72" s="120" t="s">
        <v>1840</v>
      </c>
      <c r="M72" s="120">
        <v>2947</v>
      </c>
      <c r="N72" s="127">
        <v>28347</v>
      </c>
      <c r="O72" s="120" t="s">
        <v>1462</v>
      </c>
      <c r="P72" s="128" t="s">
        <v>1432</v>
      </c>
      <c r="Q72" s="124">
        <v>14</v>
      </c>
      <c r="R72" s="156">
        <v>14</v>
      </c>
      <c r="S72" s="130">
        <v>6200014.7388999928</v>
      </c>
      <c r="T72" s="130">
        <v>29191155.839999996</v>
      </c>
      <c r="U72" s="154">
        <v>1978</v>
      </c>
      <c r="V72" s="154" t="s">
        <v>1737</v>
      </c>
      <c r="W72" s="154">
        <v>-4</v>
      </c>
      <c r="X72" s="155" t="s">
        <v>1433</v>
      </c>
      <c r="Y72" s="150">
        <v>44</v>
      </c>
      <c r="Z72" s="150">
        <v>75</v>
      </c>
      <c r="AA72" s="132">
        <f t="shared" si="7"/>
        <v>31</v>
      </c>
    </row>
    <row r="73" spans="1:27">
      <c r="A73" s="120">
        <v>65</v>
      </c>
      <c r="B73" s="121">
        <v>20</v>
      </c>
      <c r="C73" s="122" t="s">
        <v>1422</v>
      </c>
      <c r="D73" s="122" t="s">
        <v>1841</v>
      </c>
      <c r="E73" s="151" t="s">
        <v>1731</v>
      </c>
      <c r="F73" s="151" t="s">
        <v>1842</v>
      </c>
      <c r="G73" s="123" t="s">
        <v>1843</v>
      </c>
      <c r="H73" s="120">
        <v>42</v>
      </c>
      <c r="I73" s="124">
        <v>12.6</v>
      </c>
      <c r="J73" s="125" t="s">
        <v>1844</v>
      </c>
      <c r="K73" s="126" t="s">
        <v>1845</v>
      </c>
      <c r="L73" s="120" t="s">
        <v>1846</v>
      </c>
      <c r="M73" s="120">
        <v>2947</v>
      </c>
      <c r="N73" s="127">
        <v>28347</v>
      </c>
      <c r="O73" s="120" t="s">
        <v>1462</v>
      </c>
      <c r="P73" s="128" t="s">
        <v>1432</v>
      </c>
      <c r="Q73" s="124">
        <v>12.6</v>
      </c>
      <c r="R73" s="156">
        <v>12.6</v>
      </c>
      <c r="S73" s="130">
        <v>5580013.2650099928</v>
      </c>
      <c r="T73" s="130">
        <v>26272040.255999994</v>
      </c>
      <c r="U73" s="154">
        <v>1978</v>
      </c>
      <c r="V73" s="154" t="s">
        <v>1737</v>
      </c>
      <c r="W73" s="154">
        <v>-4</v>
      </c>
      <c r="X73" s="155" t="s">
        <v>1433</v>
      </c>
      <c r="Y73" s="150">
        <v>44</v>
      </c>
      <c r="Z73" s="150">
        <v>75</v>
      </c>
      <c r="AA73" s="132">
        <f t="shared" si="7"/>
        <v>31</v>
      </c>
    </row>
    <row r="74" spans="1:27">
      <c r="A74" s="120">
        <v>74</v>
      </c>
      <c r="B74" s="121">
        <v>29</v>
      </c>
      <c r="C74" s="122" t="s">
        <v>1422</v>
      </c>
      <c r="D74" s="122" t="s">
        <v>1847</v>
      </c>
      <c r="E74" s="122" t="s">
        <v>1848</v>
      </c>
      <c r="F74" s="123" t="s">
        <v>1849</v>
      </c>
      <c r="G74" s="157" t="s">
        <v>1850</v>
      </c>
      <c r="H74" s="120" t="s">
        <v>1851</v>
      </c>
      <c r="I74" s="124">
        <v>249.41</v>
      </c>
      <c r="J74" s="125" t="s">
        <v>1852</v>
      </c>
      <c r="K74" s="126" t="s">
        <v>1853</v>
      </c>
      <c r="L74" s="120" t="s">
        <v>1854</v>
      </c>
      <c r="M74" s="120">
        <v>996</v>
      </c>
      <c r="N74" s="127">
        <v>39589</v>
      </c>
      <c r="O74" s="120" t="s">
        <v>1431</v>
      </c>
      <c r="P74" s="128" t="s">
        <v>1432</v>
      </c>
      <c r="Q74" s="124">
        <v>249.41</v>
      </c>
      <c r="R74" s="150">
        <v>249.41</v>
      </c>
      <c r="S74" s="130">
        <v>110453262.57350336</v>
      </c>
      <c r="T74" s="130">
        <v>520040441.28959996</v>
      </c>
      <c r="U74" s="154">
        <v>1978</v>
      </c>
      <c r="V74" s="154" t="s">
        <v>1737</v>
      </c>
      <c r="W74" s="154">
        <v>-4</v>
      </c>
      <c r="X74" s="155" t="s">
        <v>1433</v>
      </c>
      <c r="Y74" s="150">
        <v>44</v>
      </c>
      <c r="Z74" s="150">
        <v>75</v>
      </c>
      <c r="AA74" s="132">
        <f t="shared" si="7"/>
        <v>31</v>
      </c>
    </row>
    <row r="75" spans="1:27">
      <c r="A75" s="120">
        <v>66</v>
      </c>
      <c r="B75" s="121">
        <v>21</v>
      </c>
      <c r="C75" s="122" t="s">
        <v>1422</v>
      </c>
      <c r="D75" s="122" t="s">
        <v>1855</v>
      </c>
      <c r="E75" s="151" t="s">
        <v>1731</v>
      </c>
      <c r="F75" s="151" t="s">
        <v>1856</v>
      </c>
      <c r="G75" s="123" t="s">
        <v>1857</v>
      </c>
      <c r="H75" s="120">
        <v>63</v>
      </c>
      <c r="I75" s="124">
        <v>13.85</v>
      </c>
      <c r="J75" s="125" t="s">
        <v>1858</v>
      </c>
      <c r="K75" s="126" t="s">
        <v>1859</v>
      </c>
      <c r="L75" s="120" t="s">
        <v>1860</v>
      </c>
      <c r="M75" s="120">
        <v>2947</v>
      </c>
      <c r="N75" s="127">
        <v>28347</v>
      </c>
      <c r="O75" s="120" t="s">
        <v>1462</v>
      </c>
      <c r="P75" s="128" t="s">
        <v>1432</v>
      </c>
      <c r="Q75" s="124">
        <v>13.85</v>
      </c>
      <c r="R75" s="150">
        <v>13.85</v>
      </c>
      <c r="S75" s="130">
        <v>6133586.0095546357</v>
      </c>
      <c r="T75" s="130">
        <v>28878393.455999997</v>
      </c>
      <c r="U75" s="154">
        <v>1978</v>
      </c>
      <c r="V75" s="154" t="s">
        <v>1737</v>
      </c>
      <c r="W75" s="154">
        <v>-4</v>
      </c>
      <c r="X75" s="155" t="s">
        <v>1433</v>
      </c>
      <c r="Y75" s="150">
        <v>44</v>
      </c>
      <c r="Z75" s="150">
        <v>75</v>
      </c>
      <c r="AA75" s="132">
        <f t="shared" si="7"/>
        <v>31</v>
      </c>
    </row>
    <row r="76" spans="1:27">
      <c r="A76" s="120">
        <v>67</v>
      </c>
      <c r="B76" s="121">
        <v>22</v>
      </c>
      <c r="C76" s="122" t="s">
        <v>1422</v>
      </c>
      <c r="D76" s="122" t="s">
        <v>1861</v>
      </c>
      <c r="E76" s="151" t="s">
        <v>1731</v>
      </c>
      <c r="F76" s="151" t="s">
        <v>1862</v>
      </c>
      <c r="G76" s="123" t="s">
        <v>1863</v>
      </c>
      <c r="H76" s="120">
        <v>71</v>
      </c>
      <c r="I76" s="124">
        <v>14</v>
      </c>
      <c r="J76" s="125" t="s">
        <v>1864</v>
      </c>
      <c r="K76" s="126" t="s">
        <v>1865</v>
      </c>
      <c r="L76" s="120" t="s">
        <v>1866</v>
      </c>
      <c r="M76" s="120">
        <v>2947</v>
      </c>
      <c r="N76" s="127">
        <v>28347</v>
      </c>
      <c r="O76" s="120" t="s">
        <v>1462</v>
      </c>
      <c r="P76" s="128" t="s">
        <v>1432</v>
      </c>
      <c r="Q76" s="124">
        <v>14</v>
      </c>
      <c r="R76" s="150">
        <v>14</v>
      </c>
      <c r="S76" s="130">
        <v>6200014.7388999928</v>
      </c>
      <c r="T76" s="130">
        <v>29191155.839999996</v>
      </c>
      <c r="U76" s="154">
        <v>1978</v>
      </c>
      <c r="V76" s="154" t="s">
        <v>1737</v>
      </c>
      <c r="W76" s="154">
        <v>-4</v>
      </c>
      <c r="X76" s="155" t="s">
        <v>1433</v>
      </c>
      <c r="Y76" s="150">
        <v>44</v>
      </c>
      <c r="Z76" s="150">
        <v>75</v>
      </c>
      <c r="AA76" s="132">
        <f t="shared" si="7"/>
        <v>31</v>
      </c>
    </row>
    <row r="77" spans="1:27">
      <c r="A77" s="120">
        <v>68</v>
      </c>
      <c r="B77" s="121">
        <v>23</v>
      </c>
      <c r="C77" s="122" t="s">
        <v>1422</v>
      </c>
      <c r="D77" s="122" t="s">
        <v>1867</v>
      </c>
      <c r="E77" s="151" t="s">
        <v>1731</v>
      </c>
      <c r="F77" s="151" t="s">
        <v>1868</v>
      </c>
      <c r="G77" s="123" t="s">
        <v>1869</v>
      </c>
      <c r="H77" s="120">
        <v>79</v>
      </c>
      <c r="I77" s="124">
        <v>13.85</v>
      </c>
      <c r="J77" s="125" t="s">
        <v>1870</v>
      </c>
      <c r="K77" s="126" t="s">
        <v>1871</v>
      </c>
      <c r="L77" s="120" t="s">
        <v>1872</v>
      </c>
      <c r="M77" s="120">
        <v>2947</v>
      </c>
      <c r="N77" s="127">
        <v>28347</v>
      </c>
      <c r="O77" s="120" t="s">
        <v>1462</v>
      </c>
      <c r="P77" s="128" t="s">
        <v>1432</v>
      </c>
      <c r="Q77" s="124">
        <v>13.85</v>
      </c>
      <c r="R77" s="150">
        <v>13.85</v>
      </c>
      <c r="S77" s="130">
        <v>6133586.0095546357</v>
      </c>
      <c r="T77" s="130">
        <v>28878393.455999997</v>
      </c>
      <c r="U77" s="154">
        <v>1978</v>
      </c>
      <c r="V77" s="154" t="s">
        <v>1737</v>
      </c>
      <c r="W77" s="154">
        <v>-4</v>
      </c>
      <c r="X77" s="155" t="s">
        <v>1433</v>
      </c>
      <c r="Y77" s="150">
        <v>44</v>
      </c>
      <c r="Z77" s="150">
        <v>75</v>
      </c>
      <c r="AA77" s="132">
        <f t="shared" si="7"/>
        <v>31</v>
      </c>
    </row>
    <row r="78" spans="1:27">
      <c r="A78" s="120">
        <v>69</v>
      </c>
      <c r="B78" s="121">
        <v>24</v>
      </c>
      <c r="C78" s="122" t="s">
        <v>1422</v>
      </c>
      <c r="D78" s="122" t="s">
        <v>1873</v>
      </c>
      <c r="E78" s="151" t="s">
        <v>1731</v>
      </c>
      <c r="F78" s="151" t="s">
        <v>1874</v>
      </c>
      <c r="G78" s="123" t="s">
        <v>1875</v>
      </c>
      <c r="H78" s="120">
        <v>80</v>
      </c>
      <c r="I78" s="124">
        <v>14</v>
      </c>
      <c r="J78" s="125" t="s">
        <v>1876</v>
      </c>
      <c r="K78" s="126" t="s">
        <v>1877</v>
      </c>
      <c r="L78" s="120" t="s">
        <v>1878</v>
      </c>
      <c r="M78" s="120">
        <v>2947</v>
      </c>
      <c r="N78" s="127">
        <v>28347</v>
      </c>
      <c r="O78" s="120" t="s">
        <v>1462</v>
      </c>
      <c r="P78" s="128" t="s">
        <v>1432</v>
      </c>
      <c r="Q78" s="124">
        <v>14</v>
      </c>
      <c r="R78" s="150">
        <v>14</v>
      </c>
      <c r="S78" s="130">
        <v>6200014.7388999928</v>
      </c>
      <c r="T78" s="130">
        <v>29191155.839999996</v>
      </c>
      <c r="U78" s="154">
        <v>1978</v>
      </c>
      <c r="V78" s="154" t="s">
        <v>1737</v>
      </c>
      <c r="W78" s="154">
        <v>-4</v>
      </c>
      <c r="X78" s="155" t="s">
        <v>1433</v>
      </c>
      <c r="Y78" s="150">
        <v>44</v>
      </c>
      <c r="Z78" s="150">
        <v>75</v>
      </c>
      <c r="AA78" s="132">
        <f t="shared" si="7"/>
        <v>31</v>
      </c>
    </row>
    <row r="79" spans="1:27">
      <c r="A79" s="120">
        <v>70</v>
      </c>
      <c r="B79" s="121">
        <v>25</v>
      </c>
      <c r="C79" s="122" t="s">
        <v>1422</v>
      </c>
      <c r="D79" s="122" t="s">
        <v>1879</v>
      </c>
      <c r="E79" s="151" t="s">
        <v>1731</v>
      </c>
      <c r="F79" s="151" t="s">
        <v>1880</v>
      </c>
      <c r="G79" s="123" t="s">
        <v>1881</v>
      </c>
      <c r="H79" s="120">
        <v>81</v>
      </c>
      <c r="I79" s="124">
        <v>13.85</v>
      </c>
      <c r="J79" s="125" t="s">
        <v>1882</v>
      </c>
      <c r="K79" s="126" t="s">
        <v>1883</v>
      </c>
      <c r="L79" s="120" t="s">
        <v>1884</v>
      </c>
      <c r="M79" s="120">
        <v>2947</v>
      </c>
      <c r="N79" s="127">
        <v>28347</v>
      </c>
      <c r="O79" s="120" t="s">
        <v>1462</v>
      </c>
      <c r="P79" s="128" t="s">
        <v>1432</v>
      </c>
      <c r="Q79" s="124">
        <v>13.85</v>
      </c>
      <c r="R79" s="150">
        <v>13.85</v>
      </c>
      <c r="S79" s="130">
        <v>6133586.0095546357</v>
      </c>
      <c r="T79" s="130">
        <v>28878393.455999997</v>
      </c>
      <c r="U79" s="154">
        <v>1978</v>
      </c>
      <c r="V79" s="154" t="s">
        <v>1737</v>
      </c>
      <c r="W79" s="154">
        <v>-4</v>
      </c>
      <c r="X79" s="155" t="s">
        <v>1433</v>
      </c>
      <c r="Y79" s="150">
        <v>44</v>
      </c>
      <c r="Z79" s="150">
        <v>75</v>
      </c>
      <c r="AA79" s="132">
        <f t="shared" si="7"/>
        <v>31</v>
      </c>
    </row>
    <row r="80" spans="1:27" ht="11.25" customHeight="1">
      <c r="A80" s="120">
        <v>71</v>
      </c>
      <c r="B80" s="121">
        <v>26</v>
      </c>
      <c r="C80" s="122" t="s">
        <v>1422</v>
      </c>
      <c r="D80" s="122" t="s">
        <v>1885</v>
      </c>
      <c r="E80" s="122" t="s">
        <v>1848</v>
      </c>
      <c r="F80" s="123" t="s">
        <v>1886</v>
      </c>
      <c r="G80" s="157" t="s">
        <v>1887</v>
      </c>
      <c r="H80" s="158">
        <v>82</v>
      </c>
      <c r="I80" s="124">
        <v>13.85</v>
      </c>
      <c r="J80" s="125" t="s">
        <v>1888</v>
      </c>
      <c r="K80" s="126" t="s">
        <v>1889</v>
      </c>
      <c r="L80" s="120" t="s">
        <v>1890</v>
      </c>
      <c r="M80" s="120">
        <v>996</v>
      </c>
      <c r="N80" s="127">
        <v>39589</v>
      </c>
      <c r="O80" s="120" t="s">
        <v>1431</v>
      </c>
      <c r="P80" s="128" t="s">
        <v>1432</v>
      </c>
      <c r="Q80" s="124">
        <v>13.85</v>
      </c>
      <c r="R80" s="150">
        <v>13.85</v>
      </c>
      <c r="S80" s="130">
        <v>6133586.0095546357</v>
      </c>
      <c r="T80" s="130">
        <v>28878393.455999997</v>
      </c>
      <c r="U80" s="154">
        <v>1978</v>
      </c>
      <c r="V80" s="154" t="s">
        <v>1737</v>
      </c>
      <c r="W80" s="154">
        <v>-4</v>
      </c>
      <c r="X80" s="155" t="s">
        <v>1433</v>
      </c>
      <c r="Y80" s="150">
        <v>44</v>
      </c>
      <c r="Z80" s="150">
        <v>75</v>
      </c>
      <c r="AA80" s="132">
        <f t="shared" si="7"/>
        <v>31</v>
      </c>
    </row>
    <row r="81" spans="1:27">
      <c r="A81" s="120">
        <v>72</v>
      </c>
      <c r="B81" s="121">
        <v>27</v>
      </c>
      <c r="C81" s="122" t="s">
        <v>1422</v>
      </c>
      <c r="D81" s="122" t="s">
        <v>1891</v>
      </c>
      <c r="E81" s="122" t="s">
        <v>1848</v>
      </c>
      <c r="F81" s="123" t="s">
        <v>1892</v>
      </c>
      <c r="G81" s="157" t="s">
        <v>1893</v>
      </c>
      <c r="H81" s="158">
        <v>83</v>
      </c>
      <c r="I81" s="124">
        <v>14</v>
      </c>
      <c r="J81" s="125" t="s">
        <v>1894</v>
      </c>
      <c r="K81" s="126" t="s">
        <v>1895</v>
      </c>
      <c r="L81" s="120" t="s">
        <v>1896</v>
      </c>
      <c r="M81" s="120">
        <v>996</v>
      </c>
      <c r="N81" s="127">
        <v>39589</v>
      </c>
      <c r="O81" s="120" t="s">
        <v>1431</v>
      </c>
      <c r="P81" s="128" t="s">
        <v>1432</v>
      </c>
      <c r="Q81" s="124">
        <v>14</v>
      </c>
      <c r="R81" s="150">
        <v>14</v>
      </c>
      <c r="S81" s="130">
        <v>6200014.7388999928</v>
      </c>
      <c r="T81" s="130">
        <v>29191155.839999996</v>
      </c>
      <c r="U81" s="154">
        <v>1978</v>
      </c>
      <c r="V81" s="154" t="s">
        <v>1737</v>
      </c>
      <c r="W81" s="154">
        <v>-4</v>
      </c>
      <c r="X81" s="155" t="s">
        <v>1433</v>
      </c>
      <c r="Y81" s="150">
        <v>44</v>
      </c>
      <c r="Z81" s="150">
        <v>75</v>
      </c>
      <c r="AA81" s="132">
        <f t="shared" si="7"/>
        <v>31</v>
      </c>
    </row>
    <row r="82" spans="1:27">
      <c r="A82" s="120">
        <v>73</v>
      </c>
      <c r="B82" s="121">
        <v>28</v>
      </c>
      <c r="C82" s="122" t="s">
        <v>1422</v>
      </c>
      <c r="D82" s="122" t="s">
        <v>1897</v>
      </c>
      <c r="E82" s="122" t="s">
        <v>1848</v>
      </c>
      <c r="F82" s="123" t="s">
        <v>1898</v>
      </c>
      <c r="G82" s="157" t="s">
        <v>1899</v>
      </c>
      <c r="H82" s="158">
        <v>84</v>
      </c>
      <c r="I82" s="124">
        <v>14.35</v>
      </c>
      <c r="J82" s="125" t="s">
        <v>1900</v>
      </c>
      <c r="K82" s="126" t="s">
        <v>1901</v>
      </c>
      <c r="L82" s="120" t="s">
        <v>1902</v>
      </c>
      <c r="M82" s="120">
        <v>996</v>
      </c>
      <c r="N82" s="127">
        <v>39589</v>
      </c>
      <c r="O82" s="120" t="s">
        <v>1431</v>
      </c>
      <c r="P82" s="128" t="s">
        <v>1432</v>
      </c>
      <c r="Q82" s="124">
        <v>14.35</v>
      </c>
      <c r="R82" s="150">
        <v>14.35</v>
      </c>
      <c r="S82" s="130">
        <v>6355015.1073724926</v>
      </c>
      <c r="T82" s="130">
        <v>29920934.735999994</v>
      </c>
      <c r="U82" s="154">
        <v>1978</v>
      </c>
      <c r="V82" s="154" t="s">
        <v>1737</v>
      </c>
      <c r="W82" s="154">
        <v>-4</v>
      </c>
      <c r="X82" s="155" t="s">
        <v>1433</v>
      </c>
      <c r="Y82" s="150">
        <v>44</v>
      </c>
      <c r="Z82" s="150">
        <v>75</v>
      </c>
      <c r="AA82" s="132">
        <f t="shared" si="7"/>
        <v>31</v>
      </c>
    </row>
    <row r="83" spans="1:27" s="100" customFormat="1">
      <c r="A83" s="136"/>
      <c r="B83" s="137">
        <v>29</v>
      </c>
      <c r="C83" s="138" t="s">
        <v>868</v>
      </c>
      <c r="D83" s="138"/>
      <c r="E83" s="138"/>
      <c r="F83" s="139" t="s">
        <v>1471</v>
      </c>
      <c r="G83" s="139"/>
      <c r="H83" s="136"/>
      <c r="I83" s="140">
        <f>SUM(I80:I82)</f>
        <v>42.2</v>
      </c>
      <c r="J83" s="141"/>
      <c r="K83" s="142"/>
      <c r="L83" s="136"/>
      <c r="M83" s="143"/>
      <c r="N83" s="144"/>
      <c r="O83" s="136"/>
      <c r="P83" s="145"/>
      <c r="Q83" s="140">
        <f>SUM(Q80:Q82)</f>
        <v>42.2</v>
      </c>
      <c r="R83" s="146">
        <f>SUM(R54:R82)</f>
        <v>632.69000000000005</v>
      </c>
      <c r="S83" s="146">
        <f t="shared" ref="S83" si="8">SUM(S54:S82)</f>
        <v>280191951.79675972</v>
      </c>
      <c r="T83" s="147">
        <v>1319210884.8864</v>
      </c>
      <c r="U83" s="148"/>
      <c r="V83" s="148"/>
      <c r="W83" s="148"/>
      <c r="X83" s="148"/>
      <c r="Y83" s="149"/>
      <c r="Z83" s="149"/>
      <c r="AA83" s="148"/>
    </row>
    <row r="84" spans="1:27">
      <c r="A84" s="120">
        <v>75</v>
      </c>
      <c r="B84" s="121">
        <v>1</v>
      </c>
      <c r="C84" s="122" t="s">
        <v>1422</v>
      </c>
      <c r="D84" s="122" t="s">
        <v>1903</v>
      </c>
      <c r="E84" s="151" t="s">
        <v>1731</v>
      </c>
      <c r="F84" s="151" t="s">
        <v>1904</v>
      </c>
      <c r="G84" s="123" t="s">
        <v>1905</v>
      </c>
      <c r="H84" s="120">
        <v>1</v>
      </c>
      <c r="I84" s="124">
        <v>12.88</v>
      </c>
      <c r="J84" s="125" t="s">
        <v>1906</v>
      </c>
      <c r="K84" s="126" t="s">
        <v>1821</v>
      </c>
      <c r="L84" s="120" t="s">
        <v>1907</v>
      </c>
      <c r="M84" s="120">
        <v>2947</v>
      </c>
      <c r="N84" s="127">
        <v>28347</v>
      </c>
      <c r="O84" s="120" t="s">
        <v>1462</v>
      </c>
      <c r="P84" s="128" t="s">
        <v>1432</v>
      </c>
      <c r="Q84" s="124">
        <v>12.88</v>
      </c>
      <c r="R84" s="159">
        <v>12.88</v>
      </c>
      <c r="S84" s="130">
        <v>5704013.5597879933</v>
      </c>
      <c r="T84" s="131">
        <v>26855863.372799996</v>
      </c>
      <c r="U84" s="154">
        <v>1978</v>
      </c>
      <c r="V84" s="154" t="s">
        <v>1737</v>
      </c>
      <c r="W84" s="154">
        <v>-4</v>
      </c>
      <c r="X84" s="154" t="s">
        <v>1433</v>
      </c>
      <c r="Y84" s="150">
        <v>44</v>
      </c>
      <c r="Z84" s="150">
        <v>75</v>
      </c>
      <c r="AA84" s="132">
        <f t="shared" ref="AA84:AA147" si="9">+Z84-Y84</f>
        <v>31</v>
      </c>
    </row>
    <row r="85" spans="1:27">
      <c r="A85" s="120">
        <v>76</v>
      </c>
      <c r="B85" s="121">
        <v>2</v>
      </c>
      <c r="C85" s="122" t="s">
        <v>1422</v>
      </c>
      <c r="D85" s="122" t="s">
        <v>1908</v>
      </c>
      <c r="E85" s="151" t="s">
        <v>1731</v>
      </c>
      <c r="F85" s="151" t="s">
        <v>1909</v>
      </c>
      <c r="G85" s="123" t="s">
        <v>1910</v>
      </c>
      <c r="H85" s="120">
        <v>2</v>
      </c>
      <c r="I85" s="124">
        <v>14</v>
      </c>
      <c r="J85" s="125" t="s">
        <v>1911</v>
      </c>
      <c r="K85" s="126" t="s">
        <v>1912</v>
      </c>
      <c r="L85" s="120" t="s">
        <v>1913</v>
      </c>
      <c r="M85" s="120">
        <v>2947</v>
      </c>
      <c r="N85" s="127">
        <v>28347</v>
      </c>
      <c r="O85" s="120" t="s">
        <v>1462</v>
      </c>
      <c r="P85" s="128" t="s">
        <v>1432</v>
      </c>
      <c r="Q85" s="124">
        <v>14</v>
      </c>
      <c r="R85" s="159">
        <v>14</v>
      </c>
      <c r="S85" s="130">
        <v>6200014.7388999928</v>
      </c>
      <c r="T85" s="131">
        <v>29191155.839999996</v>
      </c>
      <c r="U85" s="154">
        <v>1978</v>
      </c>
      <c r="V85" s="154" t="s">
        <v>1737</v>
      </c>
      <c r="W85" s="154">
        <v>-4</v>
      </c>
      <c r="X85" s="154" t="s">
        <v>1433</v>
      </c>
      <c r="Y85" s="150">
        <v>44</v>
      </c>
      <c r="Z85" s="150">
        <v>75</v>
      </c>
      <c r="AA85" s="132">
        <f t="shared" si="9"/>
        <v>31</v>
      </c>
    </row>
    <row r="86" spans="1:27">
      <c r="A86" s="120">
        <v>77</v>
      </c>
      <c r="B86" s="121">
        <v>3</v>
      </c>
      <c r="C86" s="122" t="s">
        <v>1422</v>
      </c>
      <c r="D86" s="122" t="s">
        <v>1914</v>
      </c>
      <c r="E86" s="151" t="s">
        <v>1731</v>
      </c>
      <c r="F86" s="151" t="s">
        <v>1915</v>
      </c>
      <c r="G86" s="123" t="s">
        <v>1916</v>
      </c>
      <c r="H86" s="120">
        <v>3</v>
      </c>
      <c r="I86" s="124">
        <v>13.85</v>
      </c>
      <c r="J86" s="125" t="s">
        <v>1917</v>
      </c>
      <c r="K86" s="126" t="s">
        <v>1918</v>
      </c>
      <c r="L86" s="120" t="s">
        <v>1919</v>
      </c>
      <c r="M86" s="120">
        <v>2947</v>
      </c>
      <c r="N86" s="127">
        <v>28347</v>
      </c>
      <c r="O86" s="120" t="s">
        <v>1462</v>
      </c>
      <c r="P86" s="128" t="s">
        <v>1432</v>
      </c>
      <c r="Q86" s="124">
        <v>13.85</v>
      </c>
      <c r="R86" s="159">
        <v>13.85</v>
      </c>
      <c r="S86" s="130">
        <v>6133586.0095546357</v>
      </c>
      <c r="T86" s="131">
        <v>28878393.455999997</v>
      </c>
      <c r="U86" s="154">
        <v>1978</v>
      </c>
      <c r="V86" s="154" t="s">
        <v>1737</v>
      </c>
      <c r="W86" s="154">
        <v>-4</v>
      </c>
      <c r="X86" s="154" t="s">
        <v>1433</v>
      </c>
      <c r="Y86" s="150">
        <v>44</v>
      </c>
      <c r="Z86" s="150">
        <v>75</v>
      </c>
      <c r="AA86" s="132">
        <f t="shared" si="9"/>
        <v>31</v>
      </c>
    </row>
    <row r="87" spans="1:27">
      <c r="A87" s="120">
        <v>78</v>
      </c>
      <c r="B87" s="121">
        <v>4</v>
      </c>
      <c r="C87" s="122" t="s">
        <v>1422</v>
      </c>
      <c r="D87" s="122" t="s">
        <v>1920</v>
      </c>
      <c r="E87" s="151" t="s">
        <v>1731</v>
      </c>
      <c r="F87" s="151" t="s">
        <v>1921</v>
      </c>
      <c r="G87" s="123" t="s">
        <v>1922</v>
      </c>
      <c r="H87" s="120">
        <v>4</v>
      </c>
      <c r="I87" s="124">
        <v>13.85</v>
      </c>
      <c r="J87" s="125" t="s">
        <v>1923</v>
      </c>
      <c r="K87" s="126" t="s">
        <v>1924</v>
      </c>
      <c r="L87" s="120" t="s">
        <v>1925</v>
      </c>
      <c r="M87" s="120">
        <v>2947</v>
      </c>
      <c r="N87" s="127">
        <v>28347</v>
      </c>
      <c r="O87" s="120" t="s">
        <v>1462</v>
      </c>
      <c r="P87" s="128" t="s">
        <v>1432</v>
      </c>
      <c r="Q87" s="124">
        <v>13.85</v>
      </c>
      <c r="R87" s="159">
        <v>13.85</v>
      </c>
      <c r="S87" s="130">
        <v>6133586.0095546357</v>
      </c>
      <c r="T87" s="131">
        <v>28878393.455999997</v>
      </c>
      <c r="U87" s="154">
        <v>1978</v>
      </c>
      <c r="V87" s="154" t="s">
        <v>1737</v>
      </c>
      <c r="W87" s="154">
        <v>-4</v>
      </c>
      <c r="X87" s="154" t="s">
        <v>1433</v>
      </c>
      <c r="Y87" s="150">
        <v>44</v>
      </c>
      <c r="Z87" s="150">
        <v>75</v>
      </c>
      <c r="AA87" s="132">
        <f t="shared" si="9"/>
        <v>31</v>
      </c>
    </row>
    <row r="88" spans="1:27">
      <c r="A88" s="120">
        <v>79</v>
      </c>
      <c r="B88" s="121">
        <v>5</v>
      </c>
      <c r="C88" s="122" t="s">
        <v>1422</v>
      </c>
      <c r="D88" s="122" t="s">
        <v>1926</v>
      </c>
      <c r="E88" s="151" t="s">
        <v>1731</v>
      </c>
      <c r="F88" s="151" t="s">
        <v>1927</v>
      </c>
      <c r="G88" s="123" t="s">
        <v>1928</v>
      </c>
      <c r="H88" s="120">
        <v>5</v>
      </c>
      <c r="I88" s="124">
        <v>14</v>
      </c>
      <c r="J88" s="125" t="s">
        <v>1929</v>
      </c>
      <c r="K88" s="126" t="s">
        <v>1930</v>
      </c>
      <c r="L88" s="120" t="s">
        <v>1931</v>
      </c>
      <c r="M88" s="120">
        <v>2947</v>
      </c>
      <c r="N88" s="127">
        <v>28347</v>
      </c>
      <c r="O88" s="120" t="s">
        <v>1462</v>
      </c>
      <c r="P88" s="128" t="s">
        <v>1432</v>
      </c>
      <c r="Q88" s="124">
        <v>14</v>
      </c>
      <c r="R88" s="159">
        <v>14</v>
      </c>
      <c r="S88" s="130">
        <v>6200014.7388999928</v>
      </c>
      <c r="T88" s="131">
        <v>29191155.839999996</v>
      </c>
      <c r="U88" s="154">
        <v>1978</v>
      </c>
      <c r="V88" s="154" t="s">
        <v>1737</v>
      </c>
      <c r="W88" s="154">
        <v>-4</v>
      </c>
      <c r="X88" s="154" t="s">
        <v>1433</v>
      </c>
      <c r="Y88" s="150">
        <v>44</v>
      </c>
      <c r="Z88" s="150">
        <v>75</v>
      </c>
      <c r="AA88" s="132">
        <f t="shared" si="9"/>
        <v>31</v>
      </c>
    </row>
    <row r="89" spans="1:27">
      <c r="A89" s="120">
        <v>80</v>
      </c>
      <c r="B89" s="121">
        <v>6</v>
      </c>
      <c r="C89" s="122" t="s">
        <v>1422</v>
      </c>
      <c r="D89" s="122" t="s">
        <v>1932</v>
      </c>
      <c r="E89" s="151" t="s">
        <v>1731</v>
      </c>
      <c r="F89" s="151" t="s">
        <v>1933</v>
      </c>
      <c r="G89" s="123" t="s">
        <v>1934</v>
      </c>
      <c r="H89" s="120">
        <v>6</v>
      </c>
      <c r="I89" s="124">
        <v>13.85</v>
      </c>
      <c r="J89" s="125" t="s">
        <v>1935</v>
      </c>
      <c r="K89" s="126" t="s">
        <v>1936</v>
      </c>
      <c r="L89" s="120" t="s">
        <v>1937</v>
      </c>
      <c r="M89" s="120">
        <v>2947</v>
      </c>
      <c r="N89" s="127">
        <v>28347</v>
      </c>
      <c r="O89" s="120" t="s">
        <v>1462</v>
      </c>
      <c r="P89" s="128" t="s">
        <v>1432</v>
      </c>
      <c r="Q89" s="124">
        <v>13.85</v>
      </c>
      <c r="R89" s="159">
        <v>13.85</v>
      </c>
      <c r="S89" s="130">
        <v>6133586.0095546357</v>
      </c>
      <c r="T89" s="131">
        <v>28878393.455999997</v>
      </c>
      <c r="U89" s="154">
        <v>1978</v>
      </c>
      <c r="V89" s="154" t="s">
        <v>1737</v>
      </c>
      <c r="W89" s="154">
        <v>-4</v>
      </c>
      <c r="X89" s="154" t="s">
        <v>1433</v>
      </c>
      <c r="Y89" s="150">
        <v>44</v>
      </c>
      <c r="Z89" s="150">
        <v>75</v>
      </c>
      <c r="AA89" s="132">
        <f t="shared" si="9"/>
        <v>31</v>
      </c>
    </row>
    <row r="90" spans="1:27">
      <c r="A90" s="120">
        <v>81</v>
      </c>
      <c r="B90" s="121">
        <v>7</v>
      </c>
      <c r="C90" s="122" t="s">
        <v>1422</v>
      </c>
      <c r="D90" s="122" t="s">
        <v>1938</v>
      </c>
      <c r="E90" s="151" t="s">
        <v>1731</v>
      </c>
      <c r="F90" s="151" t="s">
        <v>1939</v>
      </c>
      <c r="G90" s="123" t="s">
        <v>1940</v>
      </c>
      <c r="H90" s="120">
        <v>7</v>
      </c>
      <c r="I90" s="124">
        <v>13.85</v>
      </c>
      <c r="J90" s="125" t="s">
        <v>1941</v>
      </c>
      <c r="K90" s="126" t="s">
        <v>1942</v>
      </c>
      <c r="L90" s="120" t="s">
        <v>1943</v>
      </c>
      <c r="M90" s="120">
        <v>2947</v>
      </c>
      <c r="N90" s="127">
        <v>28347</v>
      </c>
      <c r="O90" s="120" t="s">
        <v>1462</v>
      </c>
      <c r="P90" s="128" t="s">
        <v>1432</v>
      </c>
      <c r="Q90" s="124">
        <v>13.85</v>
      </c>
      <c r="R90" s="159">
        <v>13.85</v>
      </c>
      <c r="S90" s="130">
        <v>6133586.0095546357</v>
      </c>
      <c r="T90" s="131">
        <v>28878393.455999997</v>
      </c>
      <c r="U90" s="154">
        <v>1978</v>
      </c>
      <c r="V90" s="154" t="s">
        <v>1737</v>
      </c>
      <c r="W90" s="154">
        <v>-4</v>
      </c>
      <c r="X90" s="154" t="s">
        <v>1433</v>
      </c>
      <c r="Y90" s="150">
        <v>44</v>
      </c>
      <c r="Z90" s="150">
        <v>75</v>
      </c>
      <c r="AA90" s="132">
        <f t="shared" si="9"/>
        <v>31</v>
      </c>
    </row>
    <row r="91" spans="1:27">
      <c r="A91" s="120">
        <v>82</v>
      </c>
      <c r="B91" s="121">
        <v>8</v>
      </c>
      <c r="C91" s="122" t="s">
        <v>1422</v>
      </c>
      <c r="D91" s="122" t="s">
        <v>1944</v>
      </c>
      <c r="E91" s="151" t="s">
        <v>1731</v>
      </c>
      <c r="F91" s="151" t="s">
        <v>1945</v>
      </c>
      <c r="G91" s="123" t="s">
        <v>1946</v>
      </c>
      <c r="H91" s="120">
        <v>8</v>
      </c>
      <c r="I91" s="124">
        <v>14</v>
      </c>
      <c r="J91" s="125" t="s">
        <v>1947</v>
      </c>
      <c r="K91" s="126" t="s">
        <v>1948</v>
      </c>
      <c r="L91" s="120" t="s">
        <v>1949</v>
      </c>
      <c r="M91" s="120">
        <v>2947</v>
      </c>
      <c r="N91" s="127">
        <v>28347</v>
      </c>
      <c r="O91" s="120" t="s">
        <v>1462</v>
      </c>
      <c r="P91" s="128" t="s">
        <v>1432</v>
      </c>
      <c r="Q91" s="124">
        <v>14</v>
      </c>
      <c r="R91" s="159">
        <v>14</v>
      </c>
      <c r="S91" s="130">
        <v>6200014.7388999928</v>
      </c>
      <c r="T91" s="131">
        <v>29191155.839999996</v>
      </c>
      <c r="U91" s="154">
        <v>1978</v>
      </c>
      <c r="V91" s="154" t="s">
        <v>1737</v>
      </c>
      <c r="W91" s="154">
        <v>-4</v>
      </c>
      <c r="X91" s="154" t="s">
        <v>1433</v>
      </c>
      <c r="Y91" s="150">
        <v>44</v>
      </c>
      <c r="Z91" s="150">
        <v>75</v>
      </c>
      <c r="AA91" s="132">
        <f t="shared" si="9"/>
        <v>31</v>
      </c>
    </row>
    <row r="92" spans="1:27">
      <c r="A92" s="120">
        <v>83</v>
      </c>
      <c r="B92" s="121">
        <v>9</v>
      </c>
      <c r="C92" s="122" t="s">
        <v>1422</v>
      </c>
      <c r="D92" s="122" t="s">
        <v>1950</v>
      </c>
      <c r="E92" s="151" t="s">
        <v>1731</v>
      </c>
      <c r="F92" s="151" t="s">
        <v>1951</v>
      </c>
      <c r="G92" s="123" t="s">
        <v>1952</v>
      </c>
      <c r="H92" s="120">
        <v>9</v>
      </c>
      <c r="I92" s="124">
        <v>13.85</v>
      </c>
      <c r="J92" s="125" t="s">
        <v>1953</v>
      </c>
      <c r="K92" s="126" t="s">
        <v>1954</v>
      </c>
      <c r="L92" s="120" t="s">
        <v>1955</v>
      </c>
      <c r="M92" s="120">
        <v>2947</v>
      </c>
      <c r="N92" s="127">
        <v>28347</v>
      </c>
      <c r="O92" s="120" t="s">
        <v>1462</v>
      </c>
      <c r="P92" s="128" t="s">
        <v>1432</v>
      </c>
      <c r="Q92" s="124">
        <v>13.85</v>
      </c>
      <c r="R92" s="159">
        <v>13.85</v>
      </c>
      <c r="S92" s="130">
        <v>6133586.0095546357</v>
      </c>
      <c r="T92" s="131">
        <v>28878393.455999997</v>
      </c>
      <c r="U92" s="154">
        <v>1978</v>
      </c>
      <c r="V92" s="154" t="s">
        <v>1737</v>
      </c>
      <c r="W92" s="154">
        <v>-4</v>
      </c>
      <c r="X92" s="154" t="s">
        <v>1433</v>
      </c>
      <c r="Y92" s="150">
        <v>44</v>
      </c>
      <c r="Z92" s="150">
        <v>75</v>
      </c>
      <c r="AA92" s="132">
        <f t="shared" si="9"/>
        <v>31</v>
      </c>
    </row>
    <row r="93" spans="1:27">
      <c r="A93" s="120">
        <v>84</v>
      </c>
      <c r="B93" s="121">
        <v>10</v>
      </c>
      <c r="C93" s="122" t="s">
        <v>1422</v>
      </c>
      <c r="D93" s="122" t="s">
        <v>1956</v>
      </c>
      <c r="E93" s="151" t="s">
        <v>1731</v>
      </c>
      <c r="F93" s="151" t="s">
        <v>1957</v>
      </c>
      <c r="G93" s="123" t="s">
        <v>1958</v>
      </c>
      <c r="H93" s="120">
        <v>10</v>
      </c>
      <c r="I93" s="124">
        <v>13.85</v>
      </c>
      <c r="J93" s="125" t="s">
        <v>1959</v>
      </c>
      <c r="K93" s="126" t="s">
        <v>1960</v>
      </c>
      <c r="L93" s="120" t="s">
        <v>1961</v>
      </c>
      <c r="M93" s="120">
        <v>2947</v>
      </c>
      <c r="N93" s="127">
        <v>28347</v>
      </c>
      <c r="O93" s="120" t="s">
        <v>1462</v>
      </c>
      <c r="P93" s="128" t="s">
        <v>1432</v>
      </c>
      <c r="Q93" s="124">
        <v>13.85</v>
      </c>
      <c r="R93" s="159">
        <v>13.85</v>
      </c>
      <c r="S93" s="130">
        <v>6133586.0095546357</v>
      </c>
      <c r="T93" s="131">
        <v>28878393.455999997</v>
      </c>
      <c r="U93" s="154">
        <v>1978</v>
      </c>
      <c r="V93" s="154" t="s">
        <v>1737</v>
      </c>
      <c r="W93" s="154">
        <v>-4</v>
      </c>
      <c r="X93" s="154" t="s">
        <v>1433</v>
      </c>
      <c r="Y93" s="150">
        <v>44</v>
      </c>
      <c r="Z93" s="150">
        <v>75</v>
      </c>
      <c r="AA93" s="132">
        <f t="shared" si="9"/>
        <v>31</v>
      </c>
    </row>
    <row r="94" spans="1:27">
      <c r="A94" s="120">
        <v>85</v>
      </c>
      <c r="B94" s="121">
        <v>11</v>
      </c>
      <c r="C94" s="122" t="s">
        <v>1422</v>
      </c>
      <c r="D94" s="122" t="s">
        <v>1962</v>
      </c>
      <c r="E94" s="151" t="s">
        <v>1731</v>
      </c>
      <c r="F94" s="151" t="s">
        <v>1963</v>
      </c>
      <c r="G94" s="123" t="s">
        <v>1964</v>
      </c>
      <c r="H94" s="120">
        <v>11</v>
      </c>
      <c r="I94" s="124">
        <v>14</v>
      </c>
      <c r="J94" s="125" t="s">
        <v>1965</v>
      </c>
      <c r="K94" s="126" t="s">
        <v>1966</v>
      </c>
      <c r="L94" s="120" t="s">
        <v>1967</v>
      </c>
      <c r="M94" s="120">
        <v>2947</v>
      </c>
      <c r="N94" s="127">
        <v>28347</v>
      </c>
      <c r="O94" s="120" t="s">
        <v>1462</v>
      </c>
      <c r="P94" s="128" t="s">
        <v>1432</v>
      </c>
      <c r="Q94" s="124">
        <v>14</v>
      </c>
      <c r="R94" s="159">
        <v>14</v>
      </c>
      <c r="S94" s="130">
        <v>6200014.7388999928</v>
      </c>
      <c r="T94" s="131">
        <v>29191155.839999996</v>
      </c>
      <c r="U94" s="154">
        <v>1978</v>
      </c>
      <c r="V94" s="154" t="s">
        <v>1737</v>
      </c>
      <c r="W94" s="154">
        <v>-4</v>
      </c>
      <c r="X94" s="154" t="s">
        <v>1433</v>
      </c>
      <c r="Y94" s="150">
        <v>44</v>
      </c>
      <c r="Z94" s="150">
        <v>75</v>
      </c>
      <c r="AA94" s="132">
        <f t="shared" si="9"/>
        <v>31</v>
      </c>
    </row>
    <row r="95" spans="1:27">
      <c r="A95" s="120">
        <v>86</v>
      </c>
      <c r="B95" s="121">
        <v>12</v>
      </c>
      <c r="C95" s="122" t="s">
        <v>1422</v>
      </c>
      <c r="D95" s="122" t="s">
        <v>1968</v>
      </c>
      <c r="E95" s="151" t="s">
        <v>1731</v>
      </c>
      <c r="F95" s="151" t="s">
        <v>1969</v>
      </c>
      <c r="G95" s="123" t="s">
        <v>1970</v>
      </c>
      <c r="H95" s="120">
        <v>12</v>
      </c>
      <c r="I95" s="124">
        <v>13.85</v>
      </c>
      <c r="J95" s="125" t="s">
        <v>1971</v>
      </c>
      <c r="K95" s="126" t="s">
        <v>1972</v>
      </c>
      <c r="L95" s="120" t="s">
        <v>1973</v>
      </c>
      <c r="M95" s="120">
        <v>2947</v>
      </c>
      <c r="N95" s="127">
        <v>28347</v>
      </c>
      <c r="O95" s="120" t="s">
        <v>1462</v>
      </c>
      <c r="P95" s="128" t="s">
        <v>1432</v>
      </c>
      <c r="Q95" s="124">
        <v>13.85</v>
      </c>
      <c r="R95" s="159">
        <v>13.85</v>
      </c>
      <c r="S95" s="130">
        <v>6133586.0095546357</v>
      </c>
      <c r="T95" s="131">
        <v>28878393.455999997</v>
      </c>
      <c r="U95" s="154">
        <v>1978</v>
      </c>
      <c r="V95" s="154" t="s">
        <v>1737</v>
      </c>
      <c r="W95" s="154">
        <v>-4</v>
      </c>
      <c r="X95" s="154" t="s">
        <v>1433</v>
      </c>
      <c r="Y95" s="150">
        <v>44</v>
      </c>
      <c r="Z95" s="150">
        <v>75</v>
      </c>
      <c r="AA95" s="132">
        <f t="shared" si="9"/>
        <v>31</v>
      </c>
    </row>
    <row r="96" spans="1:27">
      <c r="A96" s="120">
        <v>87</v>
      </c>
      <c r="B96" s="121">
        <v>13</v>
      </c>
      <c r="C96" s="122" t="s">
        <v>1422</v>
      </c>
      <c r="D96" s="122" t="s">
        <v>1974</v>
      </c>
      <c r="E96" s="151" t="s">
        <v>1731</v>
      </c>
      <c r="F96" s="151" t="s">
        <v>1975</v>
      </c>
      <c r="G96" s="123" t="s">
        <v>1976</v>
      </c>
      <c r="H96" s="120">
        <v>13</v>
      </c>
      <c r="I96" s="124">
        <v>13.85</v>
      </c>
      <c r="J96" s="125" t="s">
        <v>1977</v>
      </c>
      <c r="K96" s="126" t="s">
        <v>1978</v>
      </c>
      <c r="L96" s="120" t="s">
        <v>1979</v>
      </c>
      <c r="M96" s="120">
        <v>2947</v>
      </c>
      <c r="N96" s="127">
        <v>28347</v>
      </c>
      <c r="O96" s="120" t="s">
        <v>1462</v>
      </c>
      <c r="P96" s="128" t="s">
        <v>1432</v>
      </c>
      <c r="Q96" s="124">
        <v>13.85</v>
      </c>
      <c r="R96" s="159">
        <v>13.85</v>
      </c>
      <c r="S96" s="130">
        <v>6133586.0095546357</v>
      </c>
      <c r="T96" s="131">
        <v>28878393.455999997</v>
      </c>
      <c r="U96" s="154">
        <v>1978</v>
      </c>
      <c r="V96" s="154" t="s">
        <v>1737</v>
      </c>
      <c r="W96" s="154">
        <v>-4</v>
      </c>
      <c r="X96" s="154" t="s">
        <v>1433</v>
      </c>
      <c r="Y96" s="150">
        <v>44</v>
      </c>
      <c r="Z96" s="150">
        <v>75</v>
      </c>
      <c r="AA96" s="132">
        <f t="shared" si="9"/>
        <v>31</v>
      </c>
    </row>
    <row r="97" spans="1:27">
      <c r="A97" s="120">
        <v>88</v>
      </c>
      <c r="B97" s="121">
        <v>14</v>
      </c>
      <c r="C97" s="122" t="s">
        <v>1422</v>
      </c>
      <c r="D97" s="122" t="s">
        <v>1980</v>
      </c>
      <c r="E97" s="151" t="s">
        <v>1731</v>
      </c>
      <c r="F97" s="151" t="s">
        <v>1981</v>
      </c>
      <c r="G97" s="123" t="s">
        <v>1982</v>
      </c>
      <c r="H97" s="120">
        <v>14</v>
      </c>
      <c r="I97" s="124">
        <v>14</v>
      </c>
      <c r="J97" s="125" t="s">
        <v>1983</v>
      </c>
      <c r="K97" s="126" t="s">
        <v>1984</v>
      </c>
      <c r="L97" s="120" t="s">
        <v>1985</v>
      </c>
      <c r="M97" s="120">
        <v>2947</v>
      </c>
      <c r="N97" s="127">
        <v>28347</v>
      </c>
      <c r="O97" s="120" t="s">
        <v>1462</v>
      </c>
      <c r="P97" s="128" t="s">
        <v>1432</v>
      </c>
      <c r="Q97" s="124">
        <v>14</v>
      </c>
      <c r="R97" s="159">
        <v>14</v>
      </c>
      <c r="S97" s="130">
        <v>6200014.7388999928</v>
      </c>
      <c r="T97" s="131">
        <v>29191155.839999996</v>
      </c>
      <c r="U97" s="154">
        <v>1978</v>
      </c>
      <c r="V97" s="154" t="s">
        <v>1737</v>
      </c>
      <c r="W97" s="154">
        <v>-4</v>
      </c>
      <c r="X97" s="154" t="s">
        <v>1433</v>
      </c>
      <c r="Y97" s="150">
        <v>44</v>
      </c>
      <c r="Z97" s="150">
        <v>75</v>
      </c>
      <c r="AA97" s="132">
        <f t="shared" si="9"/>
        <v>31</v>
      </c>
    </row>
    <row r="98" spans="1:27">
      <c r="A98" s="120">
        <v>89</v>
      </c>
      <c r="B98" s="121">
        <v>15</v>
      </c>
      <c r="C98" s="122" t="s">
        <v>1422</v>
      </c>
      <c r="D98" s="122" t="s">
        <v>1986</v>
      </c>
      <c r="E98" s="151" t="s">
        <v>1731</v>
      </c>
      <c r="F98" s="151" t="s">
        <v>1987</v>
      </c>
      <c r="G98" s="123" t="s">
        <v>1988</v>
      </c>
      <c r="H98" s="120">
        <v>15</v>
      </c>
      <c r="I98" s="124">
        <v>13.85</v>
      </c>
      <c r="J98" s="125" t="s">
        <v>1989</v>
      </c>
      <c r="K98" s="126" t="s">
        <v>1990</v>
      </c>
      <c r="L98" s="120" t="s">
        <v>1991</v>
      </c>
      <c r="M98" s="120">
        <v>2947</v>
      </c>
      <c r="N98" s="127">
        <v>28347</v>
      </c>
      <c r="O98" s="120" t="s">
        <v>1462</v>
      </c>
      <c r="P98" s="128" t="s">
        <v>1432</v>
      </c>
      <c r="Q98" s="124">
        <v>13.85</v>
      </c>
      <c r="R98" s="159">
        <v>13.85</v>
      </c>
      <c r="S98" s="130">
        <v>6133586.0095546357</v>
      </c>
      <c r="T98" s="131">
        <v>28878393.455999997</v>
      </c>
      <c r="U98" s="154">
        <v>1978</v>
      </c>
      <c r="V98" s="154" t="s">
        <v>1737</v>
      </c>
      <c r="W98" s="154">
        <v>-4</v>
      </c>
      <c r="X98" s="154" t="s">
        <v>1433</v>
      </c>
      <c r="Y98" s="150">
        <v>44</v>
      </c>
      <c r="Z98" s="150">
        <v>75</v>
      </c>
      <c r="AA98" s="132">
        <f t="shared" si="9"/>
        <v>31</v>
      </c>
    </row>
    <row r="99" spans="1:27">
      <c r="A99" s="120">
        <v>90</v>
      </c>
      <c r="B99" s="121">
        <v>16</v>
      </c>
      <c r="C99" s="122" t="s">
        <v>1422</v>
      </c>
      <c r="D99" s="122" t="s">
        <v>1992</v>
      </c>
      <c r="E99" s="151" t="s">
        <v>1731</v>
      </c>
      <c r="F99" s="151" t="s">
        <v>1993</v>
      </c>
      <c r="G99" s="123" t="s">
        <v>1994</v>
      </c>
      <c r="H99" s="120">
        <v>16</v>
      </c>
      <c r="I99" s="124">
        <v>13.85</v>
      </c>
      <c r="J99" s="125" t="s">
        <v>1995</v>
      </c>
      <c r="K99" s="126" t="s">
        <v>1996</v>
      </c>
      <c r="L99" s="120" t="s">
        <v>1997</v>
      </c>
      <c r="M99" s="120">
        <v>2947</v>
      </c>
      <c r="N99" s="127">
        <v>28347</v>
      </c>
      <c r="O99" s="120" t="s">
        <v>1462</v>
      </c>
      <c r="P99" s="128" t="s">
        <v>1432</v>
      </c>
      <c r="Q99" s="124">
        <v>13.85</v>
      </c>
      <c r="R99" s="159">
        <v>13.85</v>
      </c>
      <c r="S99" s="130">
        <v>6133586.0095546357</v>
      </c>
      <c r="T99" s="131">
        <v>28878393.455999997</v>
      </c>
      <c r="U99" s="154">
        <v>1978</v>
      </c>
      <c r="V99" s="154" t="s">
        <v>1737</v>
      </c>
      <c r="W99" s="154">
        <v>-4</v>
      </c>
      <c r="X99" s="154" t="s">
        <v>1433</v>
      </c>
      <c r="Y99" s="150">
        <v>44</v>
      </c>
      <c r="Z99" s="150">
        <v>75</v>
      </c>
      <c r="AA99" s="132">
        <f t="shared" si="9"/>
        <v>31</v>
      </c>
    </row>
    <row r="100" spans="1:27">
      <c r="A100" s="120">
        <v>91</v>
      </c>
      <c r="B100" s="121">
        <v>17</v>
      </c>
      <c r="C100" s="122" t="s">
        <v>1422</v>
      </c>
      <c r="D100" s="122" t="s">
        <v>1998</v>
      </c>
      <c r="E100" s="151" t="s">
        <v>1731</v>
      </c>
      <c r="F100" s="151" t="s">
        <v>1999</v>
      </c>
      <c r="G100" s="123" t="s">
        <v>2000</v>
      </c>
      <c r="H100" s="120">
        <v>17</v>
      </c>
      <c r="I100" s="124">
        <v>14</v>
      </c>
      <c r="J100" s="125" t="s">
        <v>2001</v>
      </c>
      <c r="K100" s="126" t="s">
        <v>2002</v>
      </c>
      <c r="L100" s="120" t="s">
        <v>2003</v>
      </c>
      <c r="M100" s="120">
        <v>2947</v>
      </c>
      <c r="N100" s="127">
        <v>28347</v>
      </c>
      <c r="O100" s="120" t="s">
        <v>1462</v>
      </c>
      <c r="P100" s="128" t="s">
        <v>1432</v>
      </c>
      <c r="Q100" s="124">
        <v>14</v>
      </c>
      <c r="R100" s="159">
        <v>14</v>
      </c>
      <c r="S100" s="130">
        <v>6200014.7388999928</v>
      </c>
      <c r="T100" s="131">
        <v>29191155.839999996</v>
      </c>
      <c r="U100" s="154">
        <v>1978</v>
      </c>
      <c r="V100" s="154" t="s">
        <v>1737</v>
      </c>
      <c r="W100" s="154">
        <v>-4</v>
      </c>
      <c r="X100" s="154" t="s">
        <v>1433</v>
      </c>
      <c r="Y100" s="150">
        <v>44</v>
      </c>
      <c r="Z100" s="150">
        <v>75</v>
      </c>
      <c r="AA100" s="132">
        <f t="shared" si="9"/>
        <v>31</v>
      </c>
    </row>
    <row r="101" spans="1:27">
      <c r="A101" s="120">
        <v>92</v>
      </c>
      <c r="B101" s="121">
        <v>18</v>
      </c>
      <c r="C101" s="122" t="s">
        <v>1422</v>
      </c>
      <c r="D101" s="122" t="s">
        <v>2004</v>
      </c>
      <c r="E101" s="151" t="s">
        <v>1731</v>
      </c>
      <c r="F101" s="151" t="s">
        <v>2005</v>
      </c>
      <c r="G101" s="123" t="s">
        <v>2006</v>
      </c>
      <c r="H101" s="120">
        <v>18</v>
      </c>
      <c r="I101" s="124">
        <v>13.85</v>
      </c>
      <c r="J101" s="125" t="s">
        <v>2007</v>
      </c>
      <c r="K101" s="126" t="s">
        <v>2008</v>
      </c>
      <c r="L101" s="120" t="s">
        <v>2009</v>
      </c>
      <c r="M101" s="120">
        <v>2947</v>
      </c>
      <c r="N101" s="127">
        <v>28347</v>
      </c>
      <c r="O101" s="120" t="s">
        <v>1462</v>
      </c>
      <c r="P101" s="128" t="s">
        <v>1432</v>
      </c>
      <c r="Q101" s="124">
        <v>13.85</v>
      </c>
      <c r="R101" s="159">
        <v>13.85</v>
      </c>
      <c r="S101" s="130">
        <v>6133586.0095546357</v>
      </c>
      <c r="T101" s="131">
        <v>28878393.455999997</v>
      </c>
      <c r="U101" s="154">
        <v>1978</v>
      </c>
      <c r="V101" s="154" t="s">
        <v>1737</v>
      </c>
      <c r="W101" s="154">
        <v>-4</v>
      </c>
      <c r="X101" s="154" t="s">
        <v>1433</v>
      </c>
      <c r="Y101" s="150">
        <v>44</v>
      </c>
      <c r="Z101" s="150">
        <v>75</v>
      </c>
      <c r="AA101" s="132">
        <f t="shared" si="9"/>
        <v>31</v>
      </c>
    </row>
    <row r="102" spans="1:27">
      <c r="A102" s="120">
        <v>93</v>
      </c>
      <c r="B102" s="121">
        <v>19</v>
      </c>
      <c r="C102" s="122" t="s">
        <v>1422</v>
      </c>
      <c r="D102" s="122" t="s">
        <v>2010</v>
      </c>
      <c r="E102" s="151" t="s">
        <v>1731</v>
      </c>
      <c r="F102" s="151" t="s">
        <v>2011</v>
      </c>
      <c r="G102" s="123" t="s">
        <v>2012</v>
      </c>
      <c r="H102" s="120">
        <v>19</v>
      </c>
      <c r="I102" s="124">
        <v>13.85</v>
      </c>
      <c r="J102" s="125" t="s">
        <v>2013</v>
      </c>
      <c r="K102" s="126" t="s">
        <v>2014</v>
      </c>
      <c r="L102" s="120" t="s">
        <v>2015</v>
      </c>
      <c r="M102" s="120">
        <v>2947</v>
      </c>
      <c r="N102" s="127">
        <v>28347</v>
      </c>
      <c r="O102" s="120" t="s">
        <v>1462</v>
      </c>
      <c r="P102" s="128" t="s">
        <v>1432</v>
      </c>
      <c r="Q102" s="124">
        <v>13.85</v>
      </c>
      <c r="R102" s="159">
        <v>13.85</v>
      </c>
      <c r="S102" s="130">
        <v>6133586.0095546357</v>
      </c>
      <c r="T102" s="131">
        <v>28878393.455999997</v>
      </c>
      <c r="U102" s="154">
        <v>1978</v>
      </c>
      <c r="V102" s="154" t="s">
        <v>1737</v>
      </c>
      <c r="W102" s="154">
        <v>-4</v>
      </c>
      <c r="X102" s="154" t="s">
        <v>1433</v>
      </c>
      <c r="Y102" s="150">
        <v>44</v>
      </c>
      <c r="Z102" s="150">
        <v>75</v>
      </c>
      <c r="AA102" s="132">
        <f t="shared" si="9"/>
        <v>31</v>
      </c>
    </row>
    <row r="103" spans="1:27">
      <c r="A103" s="120">
        <v>94</v>
      </c>
      <c r="B103" s="121">
        <v>20</v>
      </c>
      <c r="C103" s="122" t="s">
        <v>1422</v>
      </c>
      <c r="D103" s="122" t="s">
        <v>2016</v>
      </c>
      <c r="E103" s="151" t="s">
        <v>1731</v>
      </c>
      <c r="F103" s="151" t="s">
        <v>2017</v>
      </c>
      <c r="G103" s="123" t="s">
        <v>2018</v>
      </c>
      <c r="H103" s="120">
        <v>20</v>
      </c>
      <c r="I103" s="124">
        <v>14</v>
      </c>
      <c r="J103" s="125" t="s">
        <v>2019</v>
      </c>
      <c r="K103" s="126" t="s">
        <v>2020</v>
      </c>
      <c r="L103" s="120" t="s">
        <v>2021</v>
      </c>
      <c r="M103" s="120">
        <v>2947</v>
      </c>
      <c r="N103" s="127">
        <v>28347</v>
      </c>
      <c r="O103" s="120" t="s">
        <v>1462</v>
      </c>
      <c r="P103" s="128" t="s">
        <v>1432</v>
      </c>
      <c r="Q103" s="124">
        <v>14</v>
      </c>
      <c r="R103" s="159">
        <v>14</v>
      </c>
      <c r="S103" s="130">
        <v>6200014.7388999928</v>
      </c>
      <c r="T103" s="131">
        <v>29191155.839999996</v>
      </c>
      <c r="U103" s="154">
        <v>1978</v>
      </c>
      <c r="V103" s="154" t="s">
        <v>1737</v>
      </c>
      <c r="W103" s="154">
        <v>-4</v>
      </c>
      <c r="X103" s="154" t="s">
        <v>1433</v>
      </c>
      <c r="Y103" s="150">
        <v>44</v>
      </c>
      <c r="Z103" s="150">
        <v>75</v>
      </c>
      <c r="AA103" s="132">
        <f t="shared" si="9"/>
        <v>31</v>
      </c>
    </row>
    <row r="104" spans="1:27">
      <c r="A104" s="120">
        <v>95</v>
      </c>
      <c r="B104" s="121">
        <v>21</v>
      </c>
      <c r="C104" s="122" t="s">
        <v>1422</v>
      </c>
      <c r="D104" s="122" t="s">
        <v>2022</v>
      </c>
      <c r="E104" s="151" t="s">
        <v>1731</v>
      </c>
      <c r="F104" s="151" t="s">
        <v>2023</v>
      </c>
      <c r="G104" s="123" t="s">
        <v>2024</v>
      </c>
      <c r="H104" s="120">
        <v>21</v>
      </c>
      <c r="I104" s="124">
        <v>13.85</v>
      </c>
      <c r="J104" s="125" t="s">
        <v>2025</v>
      </c>
      <c r="K104" s="126" t="s">
        <v>2026</v>
      </c>
      <c r="L104" s="120" t="s">
        <v>2027</v>
      </c>
      <c r="M104" s="120">
        <v>2947</v>
      </c>
      <c r="N104" s="127">
        <v>28347</v>
      </c>
      <c r="O104" s="120" t="s">
        <v>1462</v>
      </c>
      <c r="P104" s="128" t="s">
        <v>1432</v>
      </c>
      <c r="Q104" s="124">
        <v>13.85</v>
      </c>
      <c r="R104" s="159">
        <v>13.85</v>
      </c>
      <c r="S104" s="130">
        <v>6133586.0095546357</v>
      </c>
      <c r="T104" s="131">
        <v>28878393.455999997</v>
      </c>
      <c r="U104" s="154">
        <v>1978</v>
      </c>
      <c r="V104" s="154" t="s">
        <v>1737</v>
      </c>
      <c r="W104" s="154">
        <v>-4</v>
      </c>
      <c r="X104" s="154" t="s">
        <v>1433</v>
      </c>
      <c r="Y104" s="150">
        <v>44</v>
      </c>
      <c r="Z104" s="150">
        <v>75</v>
      </c>
      <c r="AA104" s="132">
        <f t="shared" si="9"/>
        <v>31</v>
      </c>
    </row>
    <row r="105" spans="1:27">
      <c r="A105" s="120">
        <v>96</v>
      </c>
      <c r="B105" s="121">
        <v>22</v>
      </c>
      <c r="C105" s="122" t="s">
        <v>1422</v>
      </c>
      <c r="D105" s="122" t="s">
        <v>2028</v>
      </c>
      <c r="E105" s="151" t="s">
        <v>1731</v>
      </c>
      <c r="F105" s="151" t="s">
        <v>2029</v>
      </c>
      <c r="G105" s="123" t="s">
        <v>2030</v>
      </c>
      <c r="H105" s="120">
        <v>22</v>
      </c>
      <c r="I105" s="124">
        <v>13.85</v>
      </c>
      <c r="J105" s="125" t="s">
        <v>2031</v>
      </c>
      <c r="K105" s="126" t="s">
        <v>2032</v>
      </c>
      <c r="L105" s="120" t="s">
        <v>2033</v>
      </c>
      <c r="M105" s="120">
        <v>2947</v>
      </c>
      <c r="N105" s="127">
        <v>28347</v>
      </c>
      <c r="O105" s="120" t="s">
        <v>1462</v>
      </c>
      <c r="P105" s="128" t="s">
        <v>1432</v>
      </c>
      <c r="Q105" s="124">
        <v>13.85</v>
      </c>
      <c r="R105" s="159">
        <v>13.85</v>
      </c>
      <c r="S105" s="130">
        <v>6133586.0095546357</v>
      </c>
      <c r="T105" s="131">
        <v>28878393.455999997</v>
      </c>
      <c r="U105" s="154">
        <v>1978</v>
      </c>
      <c r="V105" s="154" t="s">
        <v>1737</v>
      </c>
      <c r="W105" s="154">
        <v>-4</v>
      </c>
      <c r="X105" s="154" t="s">
        <v>1433</v>
      </c>
      <c r="Y105" s="150">
        <v>44</v>
      </c>
      <c r="Z105" s="150">
        <v>75</v>
      </c>
      <c r="AA105" s="132">
        <f t="shared" si="9"/>
        <v>31</v>
      </c>
    </row>
    <row r="106" spans="1:27">
      <c r="A106" s="120">
        <v>97</v>
      </c>
      <c r="B106" s="121">
        <v>23</v>
      </c>
      <c r="C106" s="122" t="s">
        <v>1422</v>
      </c>
      <c r="D106" s="122" t="s">
        <v>2034</v>
      </c>
      <c r="E106" s="151" t="s">
        <v>1731</v>
      </c>
      <c r="F106" s="151" t="s">
        <v>2035</v>
      </c>
      <c r="G106" s="123" t="s">
        <v>2036</v>
      </c>
      <c r="H106" s="120">
        <v>37</v>
      </c>
      <c r="I106" s="124">
        <v>12.6</v>
      </c>
      <c r="J106" s="125" t="s">
        <v>2037</v>
      </c>
      <c r="K106" s="126" t="s">
        <v>2038</v>
      </c>
      <c r="L106" s="120" t="s">
        <v>2039</v>
      </c>
      <c r="M106" s="120">
        <v>2947</v>
      </c>
      <c r="N106" s="127">
        <v>28347</v>
      </c>
      <c r="O106" s="120" t="s">
        <v>1462</v>
      </c>
      <c r="P106" s="128" t="s">
        <v>1432</v>
      </c>
      <c r="Q106" s="124">
        <v>12.6</v>
      </c>
      <c r="R106" s="159">
        <v>12.6</v>
      </c>
      <c r="S106" s="130">
        <v>5580013.2650099928</v>
      </c>
      <c r="T106" s="131">
        <v>26272040.255999994</v>
      </c>
      <c r="U106" s="154">
        <v>1978</v>
      </c>
      <c r="V106" s="154" t="s">
        <v>1737</v>
      </c>
      <c r="W106" s="154">
        <v>-4</v>
      </c>
      <c r="X106" s="154" t="s">
        <v>1433</v>
      </c>
      <c r="Y106" s="150">
        <v>44</v>
      </c>
      <c r="Z106" s="150">
        <v>75</v>
      </c>
      <c r="AA106" s="132">
        <f t="shared" si="9"/>
        <v>31</v>
      </c>
    </row>
    <row r="107" spans="1:27">
      <c r="A107" s="120">
        <v>98</v>
      </c>
      <c r="B107" s="121">
        <v>24</v>
      </c>
      <c r="C107" s="122" t="s">
        <v>1422</v>
      </c>
      <c r="D107" s="122" t="s">
        <v>2040</v>
      </c>
      <c r="E107" s="151" t="s">
        <v>1731</v>
      </c>
      <c r="F107" s="151" t="s">
        <v>2041</v>
      </c>
      <c r="G107" s="123" t="s">
        <v>2042</v>
      </c>
      <c r="H107" s="120">
        <v>38</v>
      </c>
      <c r="I107" s="124">
        <v>14</v>
      </c>
      <c r="J107" s="125" t="s">
        <v>2043</v>
      </c>
      <c r="K107" s="126" t="s">
        <v>2044</v>
      </c>
      <c r="L107" s="120" t="s">
        <v>2045</v>
      </c>
      <c r="M107" s="120">
        <v>2947</v>
      </c>
      <c r="N107" s="127">
        <v>28347</v>
      </c>
      <c r="O107" s="120" t="s">
        <v>1462</v>
      </c>
      <c r="P107" s="128" t="s">
        <v>1432</v>
      </c>
      <c r="Q107" s="124">
        <v>14</v>
      </c>
      <c r="R107" s="159">
        <v>14</v>
      </c>
      <c r="S107" s="130">
        <v>6200014.7388999928</v>
      </c>
      <c r="T107" s="131">
        <v>29191155.839999996</v>
      </c>
      <c r="U107" s="154">
        <v>1978</v>
      </c>
      <c r="V107" s="154" t="s">
        <v>1737</v>
      </c>
      <c r="W107" s="154">
        <v>-4</v>
      </c>
      <c r="X107" s="154" t="s">
        <v>1433</v>
      </c>
      <c r="Y107" s="150">
        <v>44</v>
      </c>
      <c r="Z107" s="150">
        <v>75</v>
      </c>
      <c r="AA107" s="132">
        <f t="shared" si="9"/>
        <v>31</v>
      </c>
    </row>
    <row r="108" spans="1:27">
      <c r="A108" s="120">
        <v>99</v>
      </c>
      <c r="B108" s="121">
        <v>25</v>
      </c>
      <c r="C108" s="122" t="s">
        <v>1422</v>
      </c>
      <c r="D108" s="122" t="s">
        <v>2046</v>
      </c>
      <c r="E108" s="151" t="s">
        <v>1731</v>
      </c>
      <c r="F108" s="151" t="s">
        <v>2047</v>
      </c>
      <c r="G108" s="123" t="s">
        <v>2048</v>
      </c>
      <c r="H108" s="120">
        <v>39</v>
      </c>
      <c r="I108" s="124">
        <v>13.73</v>
      </c>
      <c r="J108" s="125" t="s">
        <v>2049</v>
      </c>
      <c r="K108" s="126" t="s">
        <v>2050</v>
      </c>
      <c r="L108" s="120" t="s">
        <v>2051</v>
      </c>
      <c r="M108" s="120">
        <v>2947</v>
      </c>
      <c r="N108" s="127">
        <v>28347</v>
      </c>
      <c r="O108" s="120" t="s">
        <v>1462</v>
      </c>
      <c r="P108" s="128" t="s">
        <v>1432</v>
      </c>
      <c r="Q108" s="124">
        <v>13.73</v>
      </c>
      <c r="R108" s="159">
        <v>13.73</v>
      </c>
      <c r="S108" s="130">
        <v>6080443.0260783499</v>
      </c>
      <c r="T108" s="131">
        <v>28628183.548799995</v>
      </c>
      <c r="U108" s="154">
        <v>1978</v>
      </c>
      <c r="V108" s="154" t="s">
        <v>1737</v>
      </c>
      <c r="W108" s="154">
        <v>-4</v>
      </c>
      <c r="X108" s="154" t="s">
        <v>1433</v>
      </c>
      <c r="Y108" s="150">
        <v>44</v>
      </c>
      <c r="Z108" s="150">
        <v>75</v>
      </c>
      <c r="AA108" s="132">
        <f t="shared" si="9"/>
        <v>31</v>
      </c>
    </row>
    <row r="109" spans="1:27">
      <c r="A109" s="120">
        <v>100</v>
      </c>
      <c r="B109" s="121">
        <v>26</v>
      </c>
      <c r="C109" s="122" t="s">
        <v>1422</v>
      </c>
      <c r="D109" s="122" t="s">
        <v>2052</v>
      </c>
      <c r="E109" s="151" t="s">
        <v>1731</v>
      </c>
      <c r="F109" s="151" t="s">
        <v>2053</v>
      </c>
      <c r="G109" s="123" t="s">
        <v>2054</v>
      </c>
      <c r="H109" s="120">
        <v>40</v>
      </c>
      <c r="I109" s="124">
        <v>13.73</v>
      </c>
      <c r="J109" s="125" t="s">
        <v>2055</v>
      </c>
      <c r="K109" s="126" t="s">
        <v>2056</v>
      </c>
      <c r="L109" s="120" t="s">
        <v>2057</v>
      </c>
      <c r="M109" s="120">
        <v>2947</v>
      </c>
      <c r="N109" s="127">
        <v>28347</v>
      </c>
      <c r="O109" s="120" t="s">
        <v>1462</v>
      </c>
      <c r="P109" s="128" t="s">
        <v>1432</v>
      </c>
      <c r="Q109" s="124">
        <v>13.73</v>
      </c>
      <c r="R109" s="159">
        <v>13.73</v>
      </c>
      <c r="S109" s="130">
        <v>6080443.0260783499</v>
      </c>
      <c r="T109" s="131">
        <v>28628183.548799995</v>
      </c>
      <c r="U109" s="154">
        <v>1978</v>
      </c>
      <c r="V109" s="154" t="s">
        <v>1737</v>
      </c>
      <c r="W109" s="154">
        <v>-4</v>
      </c>
      <c r="X109" s="154" t="s">
        <v>1433</v>
      </c>
      <c r="Y109" s="150">
        <v>44</v>
      </c>
      <c r="Z109" s="150">
        <v>75</v>
      </c>
      <c r="AA109" s="132">
        <f t="shared" si="9"/>
        <v>31</v>
      </c>
    </row>
    <row r="110" spans="1:27">
      <c r="A110" s="120">
        <v>101</v>
      </c>
      <c r="B110" s="121">
        <v>27</v>
      </c>
      <c r="C110" s="122" t="s">
        <v>1422</v>
      </c>
      <c r="D110" s="122" t="s">
        <v>2058</v>
      </c>
      <c r="E110" s="151" t="s">
        <v>1731</v>
      </c>
      <c r="F110" s="151" t="s">
        <v>2059</v>
      </c>
      <c r="G110" s="123" t="s">
        <v>2060</v>
      </c>
      <c r="H110" s="120">
        <v>41</v>
      </c>
      <c r="I110" s="124">
        <v>14</v>
      </c>
      <c r="J110" s="125" t="s">
        <v>2061</v>
      </c>
      <c r="K110" s="126" t="s">
        <v>2062</v>
      </c>
      <c r="L110" s="120" t="s">
        <v>2063</v>
      </c>
      <c r="M110" s="120">
        <v>2947</v>
      </c>
      <c r="N110" s="127">
        <v>28347</v>
      </c>
      <c r="O110" s="120" t="s">
        <v>1462</v>
      </c>
      <c r="P110" s="128" t="s">
        <v>1432</v>
      </c>
      <c r="Q110" s="124">
        <v>14</v>
      </c>
      <c r="R110" s="159">
        <v>14</v>
      </c>
      <c r="S110" s="130">
        <v>6200014.7388999928</v>
      </c>
      <c r="T110" s="131">
        <v>29191155.839999996</v>
      </c>
      <c r="U110" s="154">
        <v>1978</v>
      </c>
      <c r="V110" s="154" t="s">
        <v>1737</v>
      </c>
      <c r="W110" s="154">
        <v>-4</v>
      </c>
      <c r="X110" s="154" t="s">
        <v>1433</v>
      </c>
      <c r="Y110" s="150">
        <v>44</v>
      </c>
      <c r="Z110" s="150">
        <v>75</v>
      </c>
      <c r="AA110" s="132">
        <f t="shared" si="9"/>
        <v>31</v>
      </c>
    </row>
    <row r="111" spans="1:27">
      <c r="A111" s="120">
        <v>102</v>
      </c>
      <c r="B111" s="121">
        <v>28</v>
      </c>
      <c r="C111" s="122" t="s">
        <v>1422</v>
      </c>
      <c r="D111" s="122" t="s">
        <v>2064</v>
      </c>
      <c r="E111" s="151" t="s">
        <v>1731</v>
      </c>
      <c r="F111" s="151" t="s">
        <v>2065</v>
      </c>
      <c r="G111" s="123" t="s">
        <v>2066</v>
      </c>
      <c r="H111" s="120">
        <v>42</v>
      </c>
      <c r="I111" s="124">
        <v>12.6</v>
      </c>
      <c r="J111" s="125" t="s">
        <v>2067</v>
      </c>
      <c r="K111" s="126" t="s">
        <v>2068</v>
      </c>
      <c r="L111" s="120" t="s">
        <v>2069</v>
      </c>
      <c r="M111" s="120">
        <v>2947</v>
      </c>
      <c r="N111" s="127">
        <v>28347</v>
      </c>
      <c r="O111" s="120" t="s">
        <v>1462</v>
      </c>
      <c r="P111" s="128" t="s">
        <v>1432</v>
      </c>
      <c r="Q111" s="124">
        <v>12.6</v>
      </c>
      <c r="R111" s="159">
        <v>12.6</v>
      </c>
      <c r="S111" s="130">
        <v>5580013.2650099928</v>
      </c>
      <c r="T111" s="131">
        <v>26272040.255999994</v>
      </c>
      <c r="U111" s="154">
        <v>1978</v>
      </c>
      <c r="V111" s="154" t="s">
        <v>1737</v>
      </c>
      <c r="W111" s="154">
        <v>-4</v>
      </c>
      <c r="X111" s="154" t="s">
        <v>1433</v>
      </c>
      <c r="Y111" s="150">
        <v>44</v>
      </c>
      <c r="Z111" s="150">
        <v>75</v>
      </c>
      <c r="AA111" s="132">
        <f t="shared" si="9"/>
        <v>31</v>
      </c>
    </row>
    <row r="112" spans="1:27">
      <c r="A112" s="120">
        <v>103</v>
      </c>
      <c r="B112" s="121">
        <v>29</v>
      </c>
      <c r="C112" s="122" t="s">
        <v>1422</v>
      </c>
      <c r="D112" s="122" t="s">
        <v>2070</v>
      </c>
      <c r="E112" s="151" t="s">
        <v>1731</v>
      </c>
      <c r="F112" s="151" t="s">
        <v>2071</v>
      </c>
      <c r="G112" s="123" t="s">
        <v>2072</v>
      </c>
      <c r="H112" s="120">
        <v>43</v>
      </c>
      <c r="I112" s="124">
        <v>12.6</v>
      </c>
      <c r="J112" s="125" t="s">
        <v>2073</v>
      </c>
      <c r="K112" s="126" t="s">
        <v>2074</v>
      </c>
      <c r="L112" s="120" t="s">
        <v>2075</v>
      </c>
      <c r="M112" s="120">
        <v>2947</v>
      </c>
      <c r="N112" s="127">
        <v>28347</v>
      </c>
      <c r="O112" s="120" t="s">
        <v>1462</v>
      </c>
      <c r="P112" s="128" t="s">
        <v>1432</v>
      </c>
      <c r="Q112" s="124">
        <v>12.6</v>
      </c>
      <c r="R112" s="159">
        <v>12.6</v>
      </c>
      <c r="S112" s="130">
        <v>5580013.2650099928</v>
      </c>
      <c r="T112" s="131">
        <v>26272040.255999994</v>
      </c>
      <c r="U112" s="154">
        <v>1978</v>
      </c>
      <c r="V112" s="154" t="s">
        <v>1737</v>
      </c>
      <c r="W112" s="154">
        <v>-4</v>
      </c>
      <c r="X112" s="154" t="s">
        <v>1433</v>
      </c>
      <c r="Y112" s="150">
        <v>44</v>
      </c>
      <c r="Z112" s="150">
        <v>75</v>
      </c>
      <c r="AA112" s="132">
        <f t="shared" si="9"/>
        <v>31</v>
      </c>
    </row>
    <row r="113" spans="1:27">
      <c r="A113" s="120">
        <v>104</v>
      </c>
      <c r="B113" s="121">
        <v>30</v>
      </c>
      <c r="C113" s="122" t="s">
        <v>1422</v>
      </c>
      <c r="D113" s="122" t="s">
        <v>2076</v>
      </c>
      <c r="E113" s="151" t="s">
        <v>1731</v>
      </c>
      <c r="F113" s="151" t="s">
        <v>2077</v>
      </c>
      <c r="G113" s="123" t="s">
        <v>2078</v>
      </c>
      <c r="H113" s="120">
        <v>44</v>
      </c>
      <c r="I113" s="124">
        <v>14</v>
      </c>
      <c r="J113" s="125" t="s">
        <v>2079</v>
      </c>
      <c r="K113" s="126" t="s">
        <v>2080</v>
      </c>
      <c r="L113" s="120" t="s">
        <v>2081</v>
      </c>
      <c r="M113" s="120">
        <v>2947</v>
      </c>
      <c r="N113" s="127">
        <v>28347</v>
      </c>
      <c r="O113" s="120" t="s">
        <v>1462</v>
      </c>
      <c r="P113" s="128" t="s">
        <v>1432</v>
      </c>
      <c r="Q113" s="124">
        <v>14</v>
      </c>
      <c r="R113" s="159">
        <v>14</v>
      </c>
      <c r="S113" s="130">
        <v>6200014.7388999928</v>
      </c>
      <c r="T113" s="131">
        <v>29191155.839999996</v>
      </c>
      <c r="U113" s="154">
        <v>1978</v>
      </c>
      <c r="V113" s="154" t="s">
        <v>1737</v>
      </c>
      <c r="W113" s="154">
        <v>-4</v>
      </c>
      <c r="X113" s="154" t="s">
        <v>1433</v>
      </c>
      <c r="Y113" s="150">
        <v>44</v>
      </c>
      <c r="Z113" s="150">
        <v>75</v>
      </c>
      <c r="AA113" s="132">
        <f t="shared" si="9"/>
        <v>31</v>
      </c>
    </row>
    <row r="114" spans="1:27">
      <c r="A114" s="120">
        <v>105</v>
      </c>
      <c r="B114" s="121">
        <v>31</v>
      </c>
      <c r="C114" s="122" t="s">
        <v>1422</v>
      </c>
      <c r="D114" s="122" t="s">
        <v>2082</v>
      </c>
      <c r="E114" s="151" t="s">
        <v>1731</v>
      </c>
      <c r="F114" s="151" t="s">
        <v>2083</v>
      </c>
      <c r="G114" s="123" t="s">
        <v>2084</v>
      </c>
      <c r="H114" s="120">
        <v>45</v>
      </c>
      <c r="I114" s="124">
        <v>13.73</v>
      </c>
      <c r="J114" s="125" t="s">
        <v>2085</v>
      </c>
      <c r="K114" s="126" t="s">
        <v>2086</v>
      </c>
      <c r="L114" s="120" t="s">
        <v>2087</v>
      </c>
      <c r="M114" s="120">
        <v>2947</v>
      </c>
      <c r="N114" s="127">
        <v>28347</v>
      </c>
      <c r="O114" s="120" t="s">
        <v>1462</v>
      </c>
      <c r="P114" s="128" t="s">
        <v>1432</v>
      </c>
      <c r="Q114" s="124">
        <v>13.73</v>
      </c>
      <c r="R114" s="159">
        <v>13.73</v>
      </c>
      <c r="S114" s="130">
        <v>6080443.0260783499</v>
      </c>
      <c r="T114" s="131">
        <v>28628183.548799995</v>
      </c>
      <c r="U114" s="154">
        <v>1978</v>
      </c>
      <c r="V114" s="154" t="s">
        <v>1737</v>
      </c>
      <c r="W114" s="154">
        <v>-4</v>
      </c>
      <c r="X114" s="154" t="s">
        <v>1433</v>
      </c>
      <c r="Y114" s="150">
        <v>44</v>
      </c>
      <c r="Z114" s="150">
        <v>75</v>
      </c>
      <c r="AA114" s="132">
        <f t="shared" si="9"/>
        <v>31</v>
      </c>
    </row>
    <row r="115" spans="1:27">
      <c r="A115" s="120">
        <v>106</v>
      </c>
      <c r="B115" s="121">
        <v>32</v>
      </c>
      <c r="C115" s="122" t="s">
        <v>1422</v>
      </c>
      <c r="D115" s="122" t="s">
        <v>2088</v>
      </c>
      <c r="E115" s="151" t="s">
        <v>1731</v>
      </c>
      <c r="F115" s="151" t="s">
        <v>2089</v>
      </c>
      <c r="G115" s="123" t="s">
        <v>2090</v>
      </c>
      <c r="H115" s="120">
        <v>46</v>
      </c>
      <c r="I115" s="124">
        <v>13.73</v>
      </c>
      <c r="J115" s="125" t="s">
        <v>2091</v>
      </c>
      <c r="K115" s="126" t="s">
        <v>2092</v>
      </c>
      <c r="L115" s="120" t="s">
        <v>2093</v>
      </c>
      <c r="M115" s="120">
        <v>2947</v>
      </c>
      <c r="N115" s="127">
        <v>28347</v>
      </c>
      <c r="O115" s="120" t="s">
        <v>1462</v>
      </c>
      <c r="P115" s="128" t="s">
        <v>1432</v>
      </c>
      <c r="Q115" s="124">
        <v>13.73</v>
      </c>
      <c r="R115" s="159">
        <v>13.73</v>
      </c>
      <c r="S115" s="130">
        <v>6080443.0260783499</v>
      </c>
      <c r="T115" s="131">
        <v>28628183.548799995</v>
      </c>
      <c r="U115" s="154">
        <v>1978</v>
      </c>
      <c r="V115" s="154" t="s">
        <v>1737</v>
      </c>
      <c r="W115" s="154">
        <v>-4</v>
      </c>
      <c r="X115" s="154" t="s">
        <v>1433</v>
      </c>
      <c r="Y115" s="150">
        <v>44</v>
      </c>
      <c r="Z115" s="150">
        <v>75</v>
      </c>
      <c r="AA115" s="132">
        <f t="shared" si="9"/>
        <v>31</v>
      </c>
    </row>
    <row r="116" spans="1:27">
      <c r="A116" s="120">
        <v>107</v>
      </c>
      <c r="B116" s="121">
        <v>33</v>
      </c>
      <c r="C116" s="122" t="s">
        <v>1422</v>
      </c>
      <c r="D116" s="122" t="s">
        <v>2094</v>
      </c>
      <c r="E116" s="151" t="s">
        <v>1731</v>
      </c>
      <c r="F116" s="151" t="s">
        <v>2095</v>
      </c>
      <c r="G116" s="123" t="s">
        <v>2096</v>
      </c>
      <c r="H116" s="120">
        <v>47</v>
      </c>
      <c r="I116" s="124">
        <v>14</v>
      </c>
      <c r="J116" s="125" t="s">
        <v>2097</v>
      </c>
      <c r="K116" s="126" t="s">
        <v>2098</v>
      </c>
      <c r="L116" s="120" t="s">
        <v>2099</v>
      </c>
      <c r="M116" s="120">
        <v>2947</v>
      </c>
      <c r="N116" s="127">
        <v>28347</v>
      </c>
      <c r="O116" s="120" t="s">
        <v>1462</v>
      </c>
      <c r="P116" s="128" t="s">
        <v>1432</v>
      </c>
      <c r="Q116" s="124">
        <v>14</v>
      </c>
      <c r="R116" s="159">
        <v>14</v>
      </c>
      <c r="S116" s="130">
        <v>6200014.7388999928</v>
      </c>
      <c r="T116" s="131">
        <v>29191155.839999996</v>
      </c>
      <c r="U116" s="154">
        <v>1978</v>
      </c>
      <c r="V116" s="154" t="s">
        <v>1737</v>
      </c>
      <c r="W116" s="154">
        <v>-4</v>
      </c>
      <c r="X116" s="154" t="s">
        <v>1433</v>
      </c>
      <c r="Y116" s="150">
        <v>44</v>
      </c>
      <c r="Z116" s="150">
        <v>75</v>
      </c>
      <c r="AA116" s="132">
        <f t="shared" si="9"/>
        <v>31</v>
      </c>
    </row>
    <row r="117" spans="1:27">
      <c r="A117" s="120">
        <v>108</v>
      </c>
      <c r="B117" s="121">
        <v>34</v>
      </c>
      <c r="C117" s="122" t="s">
        <v>1422</v>
      </c>
      <c r="D117" s="122" t="s">
        <v>2100</v>
      </c>
      <c r="E117" s="151" t="s">
        <v>1731</v>
      </c>
      <c r="F117" s="151" t="s">
        <v>2101</v>
      </c>
      <c r="G117" s="123" t="s">
        <v>2102</v>
      </c>
      <c r="H117" s="120">
        <v>48</v>
      </c>
      <c r="I117" s="124">
        <v>12.88</v>
      </c>
      <c r="J117" s="125" t="s">
        <v>2103</v>
      </c>
      <c r="K117" s="126" t="s">
        <v>2104</v>
      </c>
      <c r="L117" s="120" t="s">
        <v>2105</v>
      </c>
      <c r="M117" s="120">
        <v>2947</v>
      </c>
      <c r="N117" s="127">
        <v>28347</v>
      </c>
      <c r="O117" s="120" t="s">
        <v>1462</v>
      </c>
      <c r="P117" s="128" t="s">
        <v>1432</v>
      </c>
      <c r="Q117" s="124">
        <v>12.88</v>
      </c>
      <c r="R117" s="159">
        <v>12.88</v>
      </c>
      <c r="S117" s="130">
        <v>5704013.5597879933</v>
      </c>
      <c r="T117" s="131">
        <v>26855863.372799996</v>
      </c>
      <c r="U117" s="154">
        <v>1978</v>
      </c>
      <c r="V117" s="154" t="s">
        <v>1737</v>
      </c>
      <c r="W117" s="154">
        <v>-4</v>
      </c>
      <c r="X117" s="154" t="s">
        <v>1433</v>
      </c>
      <c r="Y117" s="150">
        <v>44</v>
      </c>
      <c r="Z117" s="150">
        <v>75</v>
      </c>
      <c r="AA117" s="132">
        <f t="shared" si="9"/>
        <v>31</v>
      </c>
    </row>
    <row r="118" spans="1:27">
      <c r="A118" s="120">
        <v>109</v>
      </c>
      <c r="B118" s="121">
        <v>35</v>
      </c>
      <c r="C118" s="122" t="s">
        <v>1422</v>
      </c>
      <c r="D118" s="122" t="s">
        <v>2106</v>
      </c>
      <c r="E118" s="151" t="s">
        <v>1731</v>
      </c>
      <c r="F118" s="151" t="s">
        <v>2107</v>
      </c>
      <c r="G118" s="123" t="s">
        <v>2108</v>
      </c>
      <c r="H118" s="120">
        <v>49</v>
      </c>
      <c r="I118" s="124">
        <v>12.88</v>
      </c>
      <c r="J118" s="125" t="s">
        <v>2109</v>
      </c>
      <c r="K118" s="126" t="s">
        <v>2110</v>
      </c>
      <c r="L118" s="120" t="s">
        <v>2111</v>
      </c>
      <c r="M118" s="120">
        <v>2947</v>
      </c>
      <c r="N118" s="127">
        <v>28347</v>
      </c>
      <c r="O118" s="120" t="s">
        <v>1462</v>
      </c>
      <c r="P118" s="128" t="s">
        <v>1432</v>
      </c>
      <c r="Q118" s="124">
        <v>12.88</v>
      </c>
      <c r="R118" s="159">
        <v>12.88</v>
      </c>
      <c r="S118" s="130">
        <v>5704013.5597879933</v>
      </c>
      <c r="T118" s="131">
        <v>26855863.372799996</v>
      </c>
      <c r="U118" s="154">
        <v>1978</v>
      </c>
      <c r="V118" s="154" t="s">
        <v>1737</v>
      </c>
      <c r="W118" s="154">
        <v>-4</v>
      </c>
      <c r="X118" s="154" t="s">
        <v>1433</v>
      </c>
      <c r="Y118" s="150">
        <v>44</v>
      </c>
      <c r="Z118" s="150">
        <v>75</v>
      </c>
      <c r="AA118" s="132">
        <f t="shared" si="9"/>
        <v>31</v>
      </c>
    </row>
    <row r="119" spans="1:27">
      <c r="A119" s="120">
        <v>110</v>
      </c>
      <c r="B119" s="121">
        <v>36</v>
      </c>
      <c r="C119" s="122" t="s">
        <v>1422</v>
      </c>
      <c r="D119" s="122" t="s">
        <v>2112</v>
      </c>
      <c r="E119" s="151" t="s">
        <v>1731</v>
      </c>
      <c r="F119" s="151" t="s">
        <v>2113</v>
      </c>
      <c r="G119" s="123" t="s">
        <v>2114</v>
      </c>
      <c r="H119" s="120">
        <v>50</v>
      </c>
      <c r="I119" s="124">
        <v>14</v>
      </c>
      <c r="J119" s="125" t="s">
        <v>2115</v>
      </c>
      <c r="K119" s="126" t="s">
        <v>2116</v>
      </c>
      <c r="L119" s="120" t="s">
        <v>2117</v>
      </c>
      <c r="M119" s="120">
        <v>2947</v>
      </c>
      <c r="N119" s="127">
        <v>28347</v>
      </c>
      <c r="O119" s="120" t="s">
        <v>1462</v>
      </c>
      <c r="P119" s="128" t="s">
        <v>1432</v>
      </c>
      <c r="Q119" s="124">
        <v>14</v>
      </c>
      <c r="R119" s="159">
        <v>14</v>
      </c>
      <c r="S119" s="130">
        <v>6200014.7388999928</v>
      </c>
      <c r="T119" s="131">
        <v>29191155.839999996</v>
      </c>
      <c r="U119" s="154">
        <v>1978</v>
      </c>
      <c r="V119" s="154" t="s">
        <v>1737</v>
      </c>
      <c r="W119" s="154">
        <v>-4</v>
      </c>
      <c r="X119" s="154" t="s">
        <v>1433</v>
      </c>
      <c r="Y119" s="150">
        <v>44</v>
      </c>
      <c r="Z119" s="150">
        <v>75</v>
      </c>
      <c r="AA119" s="132">
        <f t="shared" si="9"/>
        <v>31</v>
      </c>
    </row>
    <row r="120" spans="1:27">
      <c r="A120" s="120">
        <v>111</v>
      </c>
      <c r="B120" s="121">
        <v>37</v>
      </c>
      <c r="C120" s="122" t="s">
        <v>1422</v>
      </c>
      <c r="D120" s="122" t="s">
        <v>2118</v>
      </c>
      <c r="E120" s="151" t="s">
        <v>1731</v>
      </c>
      <c r="F120" s="151" t="s">
        <v>2119</v>
      </c>
      <c r="G120" s="123" t="s">
        <v>2120</v>
      </c>
      <c r="H120" s="120">
        <v>51</v>
      </c>
      <c r="I120" s="124">
        <v>13.73</v>
      </c>
      <c r="J120" s="125" t="s">
        <v>2121</v>
      </c>
      <c r="K120" s="126" t="s">
        <v>2122</v>
      </c>
      <c r="L120" s="120" t="s">
        <v>2123</v>
      </c>
      <c r="M120" s="120">
        <v>2947</v>
      </c>
      <c r="N120" s="127">
        <v>28347</v>
      </c>
      <c r="O120" s="120" t="s">
        <v>1462</v>
      </c>
      <c r="P120" s="128" t="s">
        <v>1432</v>
      </c>
      <c r="Q120" s="124">
        <v>13.73</v>
      </c>
      <c r="R120" s="159">
        <v>13.73</v>
      </c>
      <c r="S120" s="130">
        <v>6080443.0260783499</v>
      </c>
      <c r="T120" s="131">
        <v>28628183.548799995</v>
      </c>
      <c r="U120" s="154">
        <v>1978</v>
      </c>
      <c r="V120" s="154" t="s">
        <v>1737</v>
      </c>
      <c r="W120" s="154">
        <v>-4</v>
      </c>
      <c r="X120" s="154" t="s">
        <v>1433</v>
      </c>
      <c r="Y120" s="150">
        <v>44</v>
      </c>
      <c r="Z120" s="150">
        <v>75</v>
      </c>
      <c r="AA120" s="132">
        <f t="shared" si="9"/>
        <v>31</v>
      </c>
    </row>
    <row r="121" spans="1:27">
      <c r="A121" s="120">
        <v>112</v>
      </c>
      <c r="B121" s="121">
        <v>38</v>
      </c>
      <c r="C121" s="122" t="s">
        <v>1422</v>
      </c>
      <c r="D121" s="122" t="s">
        <v>2124</v>
      </c>
      <c r="E121" s="151" t="s">
        <v>1731</v>
      </c>
      <c r="F121" s="151" t="s">
        <v>2125</v>
      </c>
      <c r="G121" s="123" t="s">
        <v>2126</v>
      </c>
      <c r="H121" s="120">
        <v>52</v>
      </c>
      <c r="I121" s="124">
        <v>13.73</v>
      </c>
      <c r="J121" s="125" t="s">
        <v>2127</v>
      </c>
      <c r="K121" s="126" t="s">
        <v>2128</v>
      </c>
      <c r="L121" s="120" t="s">
        <v>2129</v>
      </c>
      <c r="M121" s="120">
        <v>2947</v>
      </c>
      <c r="N121" s="127">
        <v>28347</v>
      </c>
      <c r="O121" s="120" t="s">
        <v>1462</v>
      </c>
      <c r="P121" s="128" t="s">
        <v>1432</v>
      </c>
      <c r="Q121" s="124">
        <v>13.73</v>
      </c>
      <c r="R121" s="159">
        <v>13.73</v>
      </c>
      <c r="S121" s="130">
        <v>6080443.0260783499</v>
      </c>
      <c r="T121" s="131">
        <v>28628183.548799995</v>
      </c>
      <c r="U121" s="154">
        <v>1978</v>
      </c>
      <c r="V121" s="154" t="s">
        <v>1737</v>
      </c>
      <c r="W121" s="154">
        <v>-4</v>
      </c>
      <c r="X121" s="154" t="s">
        <v>1433</v>
      </c>
      <c r="Y121" s="150">
        <v>44</v>
      </c>
      <c r="Z121" s="150">
        <v>75</v>
      </c>
      <c r="AA121" s="132">
        <f t="shared" si="9"/>
        <v>31</v>
      </c>
    </row>
    <row r="122" spans="1:27">
      <c r="A122" s="120">
        <v>113</v>
      </c>
      <c r="B122" s="121">
        <v>39</v>
      </c>
      <c r="C122" s="122" t="s">
        <v>1422</v>
      </c>
      <c r="D122" s="122" t="s">
        <v>2130</v>
      </c>
      <c r="E122" s="151" t="s">
        <v>1731</v>
      </c>
      <c r="F122" s="151" t="s">
        <v>2131</v>
      </c>
      <c r="G122" s="123" t="s">
        <v>2132</v>
      </c>
      <c r="H122" s="120">
        <v>53</v>
      </c>
      <c r="I122" s="124">
        <v>14</v>
      </c>
      <c r="J122" s="125" t="s">
        <v>2133</v>
      </c>
      <c r="K122" s="126" t="s">
        <v>2134</v>
      </c>
      <c r="L122" s="120" t="s">
        <v>2135</v>
      </c>
      <c r="M122" s="120">
        <v>2947</v>
      </c>
      <c r="N122" s="127">
        <v>28347</v>
      </c>
      <c r="O122" s="120" t="s">
        <v>1462</v>
      </c>
      <c r="P122" s="128" t="s">
        <v>1432</v>
      </c>
      <c r="Q122" s="124">
        <v>14</v>
      </c>
      <c r="R122" s="159">
        <v>14</v>
      </c>
      <c r="S122" s="130">
        <v>6200014.7388999928</v>
      </c>
      <c r="T122" s="131">
        <v>29191155.839999996</v>
      </c>
      <c r="U122" s="154">
        <v>1978</v>
      </c>
      <c r="V122" s="154" t="s">
        <v>1737</v>
      </c>
      <c r="W122" s="154">
        <v>-4</v>
      </c>
      <c r="X122" s="154" t="s">
        <v>1433</v>
      </c>
      <c r="Y122" s="150">
        <v>44</v>
      </c>
      <c r="Z122" s="150">
        <v>75</v>
      </c>
      <c r="AA122" s="132">
        <f t="shared" si="9"/>
        <v>31</v>
      </c>
    </row>
    <row r="123" spans="1:27">
      <c r="A123" s="120">
        <v>114</v>
      </c>
      <c r="B123" s="121">
        <v>40</v>
      </c>
      <c r="C123" s="122" t="s">
        <v>1422</v>
      </c>
      <c r="D123" s="122" t="s">
        <v>2136</v>
      </c>
      <c r="E123" s="151" t="s">
        <v>1731</v>
      </c>
      <c r="F123" s="151" t="s">
        <v>2137</v>
      </c>
      <c r="G123" s="123" t="s">
        <v>2138</v>
      </c>
      <c r="H123" s="120">
        <v>54</v>
      </c>
      <c r="I123" s="124">
        <v>12.6</v>
      </c>
      <c r="J123" s="125" t="s">
        <v>2139</v>
      </c>
      <c r="K123" s="126" t="s">
        <v>2140</v>
      </c>
      <c r="L123" s="120" t="s">
        <v>2141</v>
      </c>
      <c r="M123" s="120">
        <v>2947</v>
      </c>
      <c r="N123" s="127">
        <v>28347</v>
      </c>
      <c r="O123" s="120" t="s">
        <v>1462</v>
      </c>
      <c r="P123" s="128" t="s">
        <v>1432</v>
      </c>
      <c r="Q123" s="124">
        <v>12.6</v>
      </c>
      <c r="R123" s="159">
        <v>12.6</v>
      </c>
      <c r="S123" s="130">
        <v>5580013.2650099928</v>
      </c>
      <c r="T123" s="131">
        <v>26272040.255999994</v>
      </c>
      <c r="U123" s="154">
        <v>1978</v>
      </c>
      <c r="V123" s="154" t="s">
        <v>1737</v>
      </c>
      <c r="W123" s="154">
        <v>-4</v>
      </c>
      <c r="X123" s="154" t="s">
        <v>1433</v>
      </c>
      <c r="Y123" s="150">
        <v>44</v>
      </c>
      <c r="Z123" s="150">
        <v>75</v>
      </c>
      <c r="AA123" s="132">
        <f t="shared" si="9"/>
        <v>31</v>
      </c>
    </row>
    <row r="124" spans="1:27">
      <c r="A124" s="120">
        <v>115</v>
      </c>
      <c r="B124" s="121">
        <v>41</v>
      </c>
      <c r="C124" s="122" t="s">
        <v>1422</v>
      </c>
      <c r="D124" s="122" t="s">
        <v>2142</v>
      </c>
      <c r="E124" s="151" t="s">
        <v>1731</v>
      </c>
      <c r="F124" s="151" t="s">
        <v>2143</v>
      </c>
      <c r="G124" s="123" t="s">
        <v>2144</v>
      </c>
      <c r="H124" s="120">
        <v>55</v>
      </c>
      <c r="I124" s="124">
        <v>14.85</v>
      </c>
      <c r="J124" s="125" t="s">
        <v>2145</v>
      </c>
      <c r="K124" s="126" t="s">
        <v>2146</v>
      </c>
      <c r="L124" s="120" t="s">
        <v>2147</v>
      </c>
      <c r="M124" s="120">
        <v>2947</v>
      </c>
      <c r="N124" s="127">
        <v>28347</v>
      </c>
      <c r="O124" s="120" t="s">
        <v>1462</v>
      </c>
      <c r="P124" s="128" t="s">
        <v>1432</v>
      </c>
      <c r="Q124" s="124">
        <v>14.85</v>
      </c>
      <c r="R124" s="159">
        <v>14.85</v>
      </c>
      <c r="S124" s="130">
        <v>6576444.2051903494</v>
      </c>
      <c r="T124" s="131">
        <v>30963476.015999995</v>
      </c>
      <c r="U124" s="154">
        <v>1978</v>
      </c>
      <c r="V124" s="154" t="s">
        <v>1737</v>
      </c>
      <c r="W124" s="154">
        <v>-4</v>
      </c>
      <c r="X124" s="154" t="s">
        <v>1433</v>
      </c>
      <c r="Y124" s="150">
        <v>44</v>
      </c>
      <c r="Z124" s="150">
        <v>75</v>
      </c>
      <c r="AA124" s="132">
        <f t="shared" si="9"/>
        <v>31</v>
      </c>
    </row>
    <row r="125" spans="1:27">
      <c r="A125" s="120">
        <v>116</v>
      </c>
      <c r="B125" s="121">
        <v>42</v>
      </c>
      <c r="C125" s="122" t="s">
        <v>1422</v>
      </c>
      <c r="D125" s="122" t="s">
        <v>2148</v>
      </c>
      <c r="E125" s="151" t="s">
        <v>1731</v>
      </c>
      <c r="F125" s="151" t="s">
        <v>2149</v>
      </c>
      <c r="G125" s="123" t="s">
        <v>2150</v>
      </c>
      <c r="H125" s="120">
        <v>56</v>
      </c>
      <c r="I125" s="124">
        <v>14</v>
      </c>
      <c r="J125" s="125" t="s">
        <v>2151</v>
      </c>
      <c r="K125" s="126" t="s">
        <v>2152</v>
      </c>
      <c r="L125" s="120" t="s">
        <v>2153</v>
      </c>
      <c r="M125" s="120">
        <v>2947</v>
      </c>
      <c r="N125" s="127">
        <v>28347</v>
      </c>
      <c r="O125" s="120" t="s">
        <v>1462</v>
      </c>
      <c r="P125" s="128" t="s">
        <v>1432</v>
      </c>
      <c r="Q125" s="124">
        <v>14</v>
      </c>
      <c r="R125" s="159">
        <v>14</v>
      </c>
      <c r="S125" s="130">
        <v>6200014.7388999928</v>
      </c>
      <c r="T125" s="131">
        <v>29191155.839999996</v>
      </c>
      <c r="U125" s="154">
        <v>1978</v>
      </c>
      <c r="V125" s="154" t="s">
        <v>1737</v>
      </c>
      <c r="W125" s="154">
        <v>-4</v>
      </c>
      <c r="X125" s="154" t="s">
        <v>1433</v>
      </c>
      <c r="Y125" s="150">
        <v>44</v>
      </c>
      <c r="Z125" s="150">
        <v>75</v>
      </c>
      <c r="AA125" s="132">
        <f t="shared" si="9"/>
        <v>31</v>
      </c>
    </row>
    <row r="126" spans="1:27">
      <c r="A126" s="120">
        <v>117</v>
      </c>
      <c r="B126" s="121">
        <v>43</v>
      </c>
      <c r="C126" s="122" t="s">
        <v>1422</v>
      </c>
      <c r="D126" s="122" t="s">
        <v>2154</v>
      </c>
      <c r="E126" s="151" t="s">
        <v>1731</v>
      </c>
      <c r="F126" s="151" t="s">
        <v>2155</v>
      </c>
      <c r="G126" s="123" t="s">
        <v>2156</v>
      </c>
      <c r="H126" s="120">
        <v>57</v>
      </c>
      <c r="I126" s="124">
        <v>13.73</v>
      </c>
      <c r="J126" s="125" t="s">
        <v>2157</v>
      </c>
      <c r="K126" s="126" t="s">
        <v>2158</v>
      </c>
      <c r="L126" s="120" t="s">
        <v>2159</v>
      </c>
      <c r="M126" s="120">
        <v>2947</v>
      </c>
      <c r="N126" s="127">
        <v>28347</v>
      </c>
      <c r="O126" s="120" t="s">
        <v>1462</v>
      </c>
      <c r="P126" s="128" t="s">
        <v>1432</v>
      </c>
      <c r="Q126" s="124">
        <v>13.73</v>
      </c>
      <c r="R126" s="159">
        <v>13.73</v>
      </c>
      <c r="S126" s="130">
        <v>6080443.0260783499</v>
      </c>
      <c r="T126" s="131">
        <v>28628183.548799995</v>
      </c>
      <c r="U126" s="154">
        <v>1978</v>
      </c>
      <c r="V126" s="154" t="s">
        <v>1737</v>
      </c>
      <c r="W126" s="154">
        <v>-4</v>
      </c>
      <c r="X126" s="154" t="s">
        <v>1433</v>
      </c>
      <c r="Y126" s="150">
        <v>44</v>
      </c>
      <c r="Z126" s="150">
        <v>75</v>
      </c>
      <c r="AA126" s="132">
        <f t="shared" si="9"/>
        <v>31</v>
      </c>
    </row>
    <row r="127" spans="1:27">
      <c r="A127" s="120">
        <v>118</v>
      </c>
      <c r="B127" s="121">
        <v>44</v>
      </c>
      <c r="C127" s="122" t="s">
        <v>1422</v>
      </c>
      <c r="D127" s="122" t="s">
        <v>2160</v>
      </c>
      <c r="E127" s="151" t="s">
        <v>1731</v>
      </c>
      <c r="F127" s="151" t="s">
        <v>2161</v>
      </c>
      <c r="G127" s="123" t="s">
        <v>2162</v>
      </c>
      <c r="H127" s="120">
        <v>58</v>
      </c>
      <c r="I127" s="124">
        <v>13.73</v>
      </c>
      <c r="J127" s="125" t="s">
        <v>2163</v>
      </c>
      <c r="K127" s="126" t="s">
        <v>2164</v>
      </c>
      <c r="L127" s="120" t="s">
        <v>2165</v>
      </c>
      <c r="M127" s="120">
        <v>2947</v>
      </c>
      <c r="N127" s="127">
        <v>28347</v>
      </c>
      <c r="O127" s="120" t="s">
        <v>1462</v>
      </c>
      <c r="P127" s="128" t="s">
        <v>1432</v>
      </c>
      <c r="Q127" s="124">
        <v>13.73</v>
      </c>
      <c r="R127" s="159">
        <v>13.73</v>
      </c>
      <c r="S127" s="130">
        <v>6080443.0260783499</v>
      </c>
      <c r="T127" s="131">
        <v>28628183.548799995</v>
      </c>
      <c r="U127" s="154">
        <v>1978</v>
      </c>
      <c r="V127" s="154" t="s">
        <v>1737</v>
      </c>
      <c r="W127" s="154">
        <v>-4</v>
      </c>
      <c r="X127" s="154" t="s">
        <v>1433</v>
      </c>
      <c r="Y127" s="150">
        <v>44</v>
      </c>
      <c r="Z127" s="150">
        <v>75</v>
      </c>
      <c r="AA127" s="132">
        <f t="shared" si="9"/>
        <v>31</v>
      </c>
    </row>
    <row r="128" spans="1:27">
      <c r="A128" s="120">
        <v>119</v>
      </c>
      <c r="B128" s="121">
        <v>45</v>
      </c>
      <c r="C128" s="122" t="s">
        <v>1422</v>
      </c>
      <c r="D128" s="122" t="s">
        <v>2166</v>
      </c>
      <c r="E128" s="151" t="s">
        <v>1731</v>
      </c>
      <c r="F128" s="151" t="s">
        <v>2167</v>
      </c>
      <c r="G128" s="123" t="s">
        <v>2168</v>
      </c>
      <c r="H128" s="120">
        <v>59</v>
      </c>
      <c r="I128" s="124">
        <v>14</v>
      </c>
      <c r="J128" s="125" t="s">
        <v>2169</v>
      </c>
      <c r="K128" s="126" t="s">
        <v>2170</v>
      </c>
      <c r="L128" s="120" t="s">
        <v>2171</v>
      </c>
      <c r="M128" s="120">
        <v>2947</v>
      </c>
      <c r="N128" s="127">
        <v>28347</v>
      </c>
      <c r="O128" s="120" t="s">
        <v>1462</v>
      </c>
      <c r="P128" s="128" t="s">
        <v>1432</v>
      </c>
      <c r="Q128" s="124">
        <v>14</v>
      </c>
      <c r="R128" s="159">
        <v>14</v>
      </c>
      <c r="S128" s="130">
        <v>6200014.7388999928</v>
      </c>
      <c r="T128" s="131">
        <v>29191155.839999996</v>
      </c>
      <c r="U128" s="154">
        <v>1978</v>
      </c>
      <c r="V128" s="154" t="s">
        <v>1737</v>
      </c>
      <c r="W128" s="154">
        <v>-4</v>
      </c>
      <c r="X128" s="154" t="s">
        <v>1433</v>
      </c>
      <c r="Y128" s="150">
        <v>44</v>
      </c>
      <c r="Z128" s="150">
        <v>75</v>
      </c>
      <c r="AA128" s="132">
        <f t="shared" si="9"/>
        <v>31</v>
      </c>
    </row>
    <row r="129" spans="1:27">
      <c r="A129" s="120">
        <v>120</v>
      </c>
      <c r="B129" s="121">
        <v>46</v>
      </c>
      <c r="C129" s="122" t="s">
        <v>1422</v>
      </c>
      <c r="D129" s="122" t="s">
        <v>2172</v>
      </c>
      <c r="E129" s="151" t="s">
        <v>1731</v>
      </c>
      <c r="F129" s="151" t="s">
        <v>2173</v>
      </c>
      <c r="G129" s="123" t="s">
        <v>2174</v>
      </c>
      <c r="H129" s="120">
        <v>60</v>
      </c>
      <c r="I129" s="124">
        <v>12.6</v>
      </c>
      <c r="J129" s="125" t="s">
        <v>2175</v>
      </c>
      <c r="K129" s="126" t="s">
        <v>2176</v>
      </c>
      <c r="L129" s="120" t="s">
        <v>2177</v>
      </c>
      <c r="M129" s="120">
        <v>2947</v>
      </c>
      <c r="N129" s="127">
        <v>28347</v>
      </c>
      <c r="O129" s="120" t="s">
        <v>1462</v>
      </c>
      <c r="P129" s="128" t="s">
        <v>1432</v>
      </c>
      <c r="Q129" s="124">
        <v>12.6</v>
      </c>
      <c r="R129" s="159">
        <v>12.6</v>
      </c>
      <c r="S129" s="130">
        <v>5580013.2650099928</v>
      </c>
      <c r="T129" s="131">
        <v>26272040.255999994</v>
      </c>
      <c r="U129" s="154">
        <v>1978</v>
      </c>
      <c r="V129" s="154" t="s">
        <v>1737</v>
      </c>
      <c r="W129" s="154">
        <v>-4</v>
      </c>
      <c r="X129" s="154" t="s">
        <v>1433</v>
      </c>
      <c r="Y129" s="150">
        <v>44</v>
      </c>
      <c r="Z129" s="150">
        <v>75</v>
      </c>
      <c r="AA129" s="132">
        <f t="shared" si="9"/>
        <v>31</v>
      </c>
    </row>
    <row r="130" spans="1:27">
      <c r="A130" s="120">
        <v>121</v>
      </c>
      <c r="B130" s="121">
        <v>47</v>
      </c>
      <c r="C130" s="122" t="s">
        <v>1422</v>
      </c>
      <c r="D130" s="122" t="s">
        <v>2178</v>
      </c>
      <c r="E130" s="151" t="s">
        <v>1731</v>
      </c>
      <c r="F130" s="151" t="s">
        <v>2179</v>
      </c>
      <c r="G130" s="123" t="s">
        <v>2180</v>
      </c>
      <c r="H130" s="120">
        <v>61</v>
      </c>
      <c r="I130" s="124">
        <v>12.6</v>
      </c>
      <c r="J130" s="125" t="s">
        <v>2181</v>
      </c>
      <c r="K130" s="126" t="s">
        <v>2182</v>
      </c>
      <c r="L130" s="120" t="s">
        <v>2183</v>
      </c>
      <c r="M130" s="120">
        <v>2947</v>
      </c>
      <c r="N130" s="127">
        <v>28347</v>
      </c>
      <c r="O130" s="120" t="s">
        <v>1462</v>
      </c>
      <c r="P130" s="128" t="s">
        <v>1432</v>
      </c>
      <c r="Q130" s="124">
        <v>12.6</v>
      </c>
      <c r="R130" s="159">
        <v>12.6</v>
      </c>
      <c r="S130" s="130">
        <v>5580013.2650099928</v>
      </c>
      <c r="T130" s="131">
        <v>26272040.255999994</v>
      </c>
      <c r="U130" s="154">
        <v>1978</v>
      </c>
      <c r="V130" s="154" t="s">
        <v>1737</v>
      </c>
      <c r="W130" s="154">
        <v>-4</v>
      </c>
      <c r="X130" s="154" t="s">
        <v>1433</v>
      </c>
      <c r="Y130" s="150">
        <v>44</v>
      </c>
      <c r="Z130" s="150">
        <v>75</v>
      </c>
      <c r="AA130" s="132">
        <f t="shared" si="9"/>
        <v>31</v>
      </c>
    </row>
    <row r="131" spans="1:27">
      <c r="A131" s="120">
        <v>122</v>
      </c>
      <c r="B131" s="121">
        <v>48</v>
      </c>
      <c r="C131" s="122" t="s">
        <v>1422</v>
      </c>
      <c r="D131" s="122" t="s">
        <v>2184</v>
      </c>
      <c r="E131" s="151" t="s">
        <v>1731</v>
      </c>
      <c r="F131" s="151" t="s">
        <v>2185</v>
      </c>
      <c r="G131" s="123" t="s">
        <v>2186</v>
      </c>
      <c r="H131" s="120">
        <v>62</v>
      </c>
      <c r="I131" s="124">
        <v>14</v>
      </c>
      <c r="J131" s="125" t="s">
        <v>2187</v>
      </c>
      <c r="K131" s="126" t="s">
        <v>2188</v>
      </c>
      <c r="L131" s="120" t="s">
        <v>2189</v>
      </c>
      <c r="M131" s="120">
        <v>2947</v>
      </c>
      <c r="N131" s="127">
        <v>28347</v>
      </c>
      <c r="O131" s="120" t="s">
        <v>1462</v>
      </c>
      <c r="P131" s="128" t="s">
        <v>1432</v>
      </c>
      <c r="Q131" s="124">
        <v>14</v>
      </c>
      <c r="R131" s="159">
        <v>14</v>
      </c>
      <c r="S131" s="130">
        <v>6200014.7388999928</v>
      </c>
      <c r="T131" s="131">
        <v>29191155.839999996</v>
      </c>
      <c r="U131" s="154">
        <v>1978</v>
      </c>
      <c r="V131" s="154" t="s">
        <v>1737</v>
      </c>
      <c r="W131" s="154">
        <v>-4</v>
      </c>
      <c r="X131" s="154" t="s">
        <v>1433</v>
      </c>
      <c r="Y131" s="150">
        <v>44</v>
      </c>
      <c r="Z131" s="150">
        <v>75</v>
      </c>
      <c r="AA131" s="132">
        <f t="shared" si="9"/>
        <v>31</v>
      </c>
    </row>
    <row r="132" spans="1:27">
      <c r="A132" s="120">
        <v>123</v>
      </c>
      <c r="B132" s="121">
        <v>49</v>
      </c>
      <c r="C132" s="122" t="s">
        <v>1422</v>
      </c>
      <c r="D132" s="122" t="s">
        <v>2190</v>
      </c>
      <c r="E132" s="151" t="s">
        <v>1731</v>
      </c>
      <c r="F132" s="151" t="s">
        <v>2191</v>
      </c>
      <c r="G132" s="123" t="s">
        <v>2192</v>
      </c>
      <c r="H132" s="120">
        <v>63</v>
      </c>
      <c r="I132" s="124">
        <v>13.73</v>
      </c>
      <c r="J132" s="125" t="s">
        <v>2193</v>
      </c>
      <c r="K132" s="126" t="s">
        <v>2194</v>
      </c>
      <c r="L132" s="120" t="s">
        <v>2195</v>
      </c>
      <c r="M132" s="120">
        <v>2947</v>
      </c>
      <c r="N132" s="127">
        <v>28347</v>
      </c>
      <c r="O132" s="120" t="s">
        <v>1462</v>
      </c>
      <c r="P132" s="128" t="s">
        <v>1432</v>
      </c>
      <c r="Q132" s="124">
        <v>13.73</v>
      </c>
      <c r="R132" s="159">
        <v>13.73</v>
      </c>
      <c r="S132" s="130">
        <v>6080443.0260783499</v>
      </c>
      <c r="T132" s="131">
        <v>28628183.548799995</v>
      </c>
      <c r="U132" s="154">
        <v>1978</v>
      </c>
      <c r="V132" s="154" t="s">
        <v>1737</v>
      </c>
      <c r="W132" s="154">
        <v>-4</v>
      </c>
      <c r="X132" s="154" t="s">
        <v>1433</v>
      </c>
      <c r="Y132" s="150">
        <v>44</v>
      </c>
      <c r="Z132" s="150">
        <v>75</v>
      </c>
      <c r="AA132" s="132">
        <f t="shared" si="9"/>
        <v>31</v>
      </c>
    </row>
    <row r="133" spans="1:27">
      <c r="A133" s="120">
        <v>124</v>
      </c>
      <c r="B133" s="121">
        <v>50</v>
      </c>
      <c r="C133" s="122" t="s">
        <v>1422</v>
      </c>
      <c r="D133" s="122" t="s">
        <v>2196</v>
      </c>
      <c r="E133" s="151" t="s">
        <v>1731</v>
      </c>
      <c r="F133" s="151" t="s">
        <v>2197</v>
      </c>
      <c r="G133" s="123" t="s">
        <v>2198</v>
      </c>
      <c r="H133" s="120">
        <v>64</v>
      </c>
      <c r="I133" s="124">
        <v>13.73</v>
      </c>
      <c r="J133" s="125" t="s">
        <v>2199</v>
      </c>
      <c r="K133" s="126" t="s">
        <v>2200</v>
      </c>
      <c r="L133" s="120" t="s">
        <v>2201</v>
      </c>
      <c r="M133" s="120">
        <v>2947</v>
      </c>
      <c r="N133" s="127">
        <v>28347</v>
      </c>
      <c r="O133" s="120" t="s">
        <v>1462</v>
      </c>
      <c r="P133" s="128" t="s">
        <v>1432</v>
      </c>
      <c r="Q133" s="124">
        <v>13.73</v>
      </c>
      <c r="R133" s="159">
        <v>13.73</v>
      </c>
      <c r="S133" s="130">
        <v>6080443.0260783499</v>
      </c>
      <c r="T133" s="131">
        <v>28628183.548799995</v>
      </c>
      <c r="U133" s="154">
        <v>1978</v>
      </c>
      <c r="V133" s="154" t="s">
        <v>1737</v>
      </c>
      <c r="W133" s="154">
        <v>-4</v>
      </c>
      <c r="X133" s="154" t="s">
        <v>1433</v>
      </c>
      <c r="Y133" s="150">
        <v>44</v>
      </c>
      <c r="Z133" s="150">
        <v>75</v>
      </c>
      <c r="AA133" s="132">
        <f t="shared" si="9"/>
        <v>31</v>
      </c>
    </row>
    <row r="134" spans="1:27">
      <c r="A134" s="120">
        <v>125</v>
      </c>
      <c r="B134" s="121">
        <v>51</v>
      </c>
      <c r="C134" s="122" t="s">
        <v>1422</v>
      </c>
      <c r="D134" s="122" t="s">
        <v>2202</v>
      </c>
      <c r="E134" s="151" t="s">
        <v>1731</v>
      </c>
      <c r="F134" s="151" t="s">
        <v>2203</v>
      </c>
      <c r="G134" s="123" t="s">
        <v>2204</v>
      </c>
      <c r="H134" s="120">
        <v>65</v>
      </c>
      <c r="I134" s="124">
        <v>14</v>
      </c>
      <c r="J134" s="125" t="s">
        <v>2205</v>
      </c>
      <c r="K134" s="126" t="s">
        <v>2206</v>
      </c>
      <c r="L134" s="120" t="s">
        <v>2207</v>
      </c>
      <c r="M134" s="120">
        <v>2947</v>
      </c>
      <c r="N134" s="127">
        <v>28347</v>
      </c>
      <c r="O134" s="120" t="s">
        <v>1462</v>
      </c>
      <c r="P134" s="128" t="s">
        <v>1432</v>
      </c>
      <c r="Q134" s="124">
        <v>14</v>
      </c>
      <c r="R134" s="159">
        <v>14</v>
      </c>
      <c r="S134" s="130">
        <v>6200014.7388999928</v>
      </c>
      <c r="T134" s="131">
        <v>29191155.839999996</v>
      </c>
      <c r="U134" s="154">
        <v>1978</v>
      </c>
      <c r="V134" s="154" t="s">
        <v>1737</v>
      </c>
      <c r="W134" s="154">
        <v>-4</v>
      </c>
      <c r="X134" s="154" t="s">
        <v>1433</v>
      </c>
      <c r="Y134" s="150">
        <v>44</v>
      </c>
      <c r="Z134" s="150">
        <v>75</v>
      </c>
      <c r="AA134" s="132">
        <f t="shared" si="9"/>
        <v>31</v>
      </c>
    </row>
    <row r="135" spans="1:27">
      <c r="A135" s="120">
        <v>126</v>
      </c>
      <c r="B135" s="121">
        <v>52</v>
      </c>
      <c r="C135" s="122" t="s">
        <v>1422</v>
      </c>
      <c r="D135" s="122" t="s">
        <v>2208</v>
      </c>
      <c r="E135" s="151" t="s">
        <v>1731</v>
      </c>
      <c r="F135" s="151" t="s">
        <v>2209</v>
      </c>
      <c r="G135" s="123" t="s">
        <v>2210</v>
      </c>
      <c r="H135" s="120">
        <v>66</v>
      </c>
      <c r="I135" s="124">
        <v>12.88</v>
      </c>
      <c r="J135" s="125" t="s">
        <v>2211</v>
      </c>
      <c r="K135" s="126" t="s">
        <v>2212</v>
      </c>
      <c r="L135" s="120" t="s">
        <v>2213</v>
      </c>
      <c r="M135" s="120">
        <v>2947</v>
      </c>
      <c r="N135" s="127">
        <v>28347</v>
      </c>
      <c r="O135" s="120" t="s">
        <v>1462</v>
      </c>
      <c r="P135" s="128" t="s">
        <v>1432</v>
      </c>
      <c r="Q135" s="124">
        <v>12.88</v>
      </c>
      <c r="R135" s="159">
        <v>12.88</v>
      </c>
      <c r="S135" s="130">
        <v>5704013.5597879933</v>
      </c>
      <c r="T135" s="131">
        <v>26855863.372799996</v>
      </c>
      <c r="U135" s="154">
        <v>1978</v>
      </c>
      <c r="V135" s="154" t="s">
        <v>1737</v>
      </c>
      <c r="W135" s="154">
        <v>-4</v>
      </c>
      <c r="X135" s="154" t="s">
        <v>1433</v>
      </c>
      <c r="Y135" s="150">
        <v>44</v>
      </c>
      <c r="Z135" s="150">
        <v>75</v>
      </c>
      <c r="AA135" s="132">
        <f t="shared" si="9"/>
        <v>31</v>
      </c>
    </row>
    <row r="136" spans="1:27">
      <c r="A136" s="120">
        <v>127</v>
      </c>
      <c r="B136" s="121">
        <v>53</v>
      </c>
      <c r="C136" s="122" t="s">
        <v>1422</v>
      </c>
      <c r="D136" s="122" t="s">
        <v>2214</v>
      </c>
      <c r="E136" s="151" t="s">
        <v>1731</v>
      </c>
      <c r="F136" s="151" t="s">
        <v>2215</v>
      </c>
      <c r="G136" s="123" t="s">
        <v>2216</v>
      </c>
      <c r="H136" s="120">
        <v>67</v>
      </c>
      <c r="I136" s="124">
        <v>12.88</v>
      </c>
      <c r="J136" s="125" t="s">
        <v>2217</v>
      </c>
      <c r="K136" s="126" t="s">
        <v>2218</v>
      </c>
      <c r="L136" s="120" t="s">
        <v>2219</v>
      </c>
      <c r="M136" s="120">
        <v>2947</v>
      </c>
      <c r="N136" s="127">
        <v>28347</v>
      </c>
      <c r="O136" s="120" t="s">
        <v>1462</v>
      </c>
      <c r="P136" s="128" t="s">
        <v>1432</v>
      </c>
      <c r="Q136" s="124">
        <v>12.88</v>
      </c>
      <c r="R136" s="159">
        <v>12.88</v>
      </c>
      <c r="S136" s="130">
        <v>5704013.5597879933</v>
      </c>
      <c r="T136" s="131">
        <v>26855863.372799996</v>
      </c>
      <c r="U136" s="154">
        <v>1978</v>
      </c>
      <c r="V136" s="154" t="s">
        <v>1737</v>
      </c>
      <c r="W136" s="154">
        <v>-4</v>
      </c>
      <c r="X136" s="154" t="s">
        <v>1433</v>
      </c>
      <c r="Y136" s="150">
        <v>44</v>
      </c>
      <c r="Z136" s="150">
        <v>75</v>
      </c>
      <c r="AA136" s="132">
        <f t="shared" si="9"/>
        <v>31</v>
      </c>
    </row>
    <row r="137" spans="1:27">
      <c r="A137" s="120">
        <v>128</v>
      </c>
      <c r="B137" s="121">
        <v>54</v>
      </c>
      <c r="C137" s="122" t="s">
        <v>1422</v>
      </c>
      <c r="D137" s="122" t="s">
        <v>2220</v>
      </c>
      <c r="E137" s="151" t="s">
        <v>1731</v>
      </c>
      <c r="F137" s="151" t="s">
        <v>2221</v>
      </c>
      <c r="G137" s="123" t="s">
        <v>2222</v>
      </c>
      <c r="H137" s="120">
        <v>68</v>
      </c>
      <c r="I137" s="124">
        <v>14</v>
      </c>
      <c r="J137" s="125" t="s">
        <v>2223</v>
      </c>
      <c r="K137" s="126" t="s">
        <v>2224</v>
      </c>
      <c r="L137" s="120" t="s">
        <v>2225</v>
      </c>
      <c r="M137" s="120">
        <v>2947</v>
      </c>
      <c r="N137" s="127">
        <v>28347</v>
      </c>
      <c r="O137" s="120" t="s">
        <v>1462</v>
      </c>
      <c r="P137" s="128" t="s">
        <v>1432</v>
      </c>
      <c r="Q137" s="124">
        <v>14</v>
      </c>
      <c r="R137" s="159">
        <v>14</v>
      </c>
      <c r="S137" s="130">
        <v>6200014.7388999928</v>
      </c>
      <c r="T137" s="131">
        <v>29191155.839999996</v>
      </c>
      <c r="U137" s="154">
        <v>1978</v>
      </c>
      <c r="V137" s="154" t="s">
        <v>1737</v>
      </c>
      <c r="W137" s="154">
        <v>-4</v>
      </c>
      <c r="X137" s="154" t="s">
        <v>1433</v>
      </c>
      <c r="Y137" s="150">
        <v>44</v>
      </c>
      <c r="Z137" s="150">
        <v>75</v>
      </c>
      <c r="AA137" s="132">
        <f t="shared" si="9"/>
        <v>31</v>
      </c>
    </row>
    <row r="138" spans="1:27">
      <c r="A138" s="120">
        <v>129</v>
      </c>
      <c r="B138" s="121">
        <v>55</v>
      </c>
      <c r="C138" s="122" t="s">
        <v>1422</v>
      </c>
      <c r="D138" s="122" t="s">
        <v>2226</v>
      </c>
      <c r="E138" s="151" t="s">
        <v>1731</v>
      </c>
      <c r="F138" s="151" t="s">
        <v>2227</v>
      </c>
      <c r="G138" s="123" t="s">
        <v>2228</v>
      </c>
      <c r="H138" s="120">
        <v>69</v>
      </c>
      <c r="I138" s="124">
        <v>13.85</v>
      </c>
      <c r="J138" s="125" t="s">
        <v>2229</v>
      </c>
      <c r="K138" s="126" t="s">
        <v>2230</v>
      </c>
      <c r="L138" s="120" t="s">
        <v>2231</v>
      </c>
      <c r="M138" s="120">
        <v>2947</v>
      </c>
      <c r="N138" s="127">
        <v>28347</v>
      </c>
      <c r="O138" s="120" t="s">
        <v>1462</v>
      </c>
      <c r="P138" s="128" t="s">
        <v>1432</v>
      </c>
      <c r="Q138" s="124">
        <v>13.85</v>
      </c>
      <c r="R138" s="159">
        <v>13.85</v>
      </c>
      <c r="S138" s="130">
        <v>6133586.0095546357</v>
      </c>
      <c r="T138" s="131">
        <v>28878393.455999997</v>
      </c>
      <c r="U138" s="154">
        <v>1978</v>
      </c>
      <c r="V138" s="154" t="s">
        <v>1737</v>
      </c>
      <c r="W138" s="154">
        <v>-4</v>
      </c>
      <c r="X138" s="154" t="s">
        <v>1433</v>
      </c>
      <c r="Y138" s="150">
        <v>44</v>
      </c>
      <c r="Z138" s="150">
        <v>75</v>
      </c>
      <c r="AA138" s="132">
        <f t="shared" si="9"/>
        <v>31</v>
      </c>
    </row>
    <row r="139" spans="1:27">
      <c r="A139" s="120">
        <v>130</v>
      </c>
      <c r="B139" s="121">
        <v>56</v>
      </c>
      <c r="C139" s="122" t="s">
        <v>1422</v>
      </c>
      <c r="D139" s="122" t="s">
        <v>2232</v>
      </c>
      <c r="E139" s="151" t="s">
        <v>1731</v>
      </c>
      <c r="F139" s="151" t="s">
        <v>2233</v>
      </c>
      <c r="G139" s="123" t="s">
        <v>2234</v>
      </c>
      <c r="H139" s="120">
        <v>70</v>
      </c>
      <c r="I139" s="124">
        <v>13.85</v>
      </c>
      <c r="J139" s="125" t="s">
        <v>2235</v>
      </c>
      <c r="K139" s="126" t="s">
        <v>2236</v>
      </c>
      <c r="L139" s="120" t="s">
        <v>2237</v>
      </c>
      <c r="M139" s="120">
        <v>2947</v>
      </c>
      <c r="N139" s="127">
        <v>28347</v>
      </c>
      <c r="O139" s="120" t="s">
        <v>1462</v>
      </c>
      <c r="P139" s="128" t="s">
        <v>1432</v>
      </c>
      <c r="Q139" s="124">
        <v>13.85</v>
      </c>
      <c r="R139" s="159">
        <v>13.85</v>
      </c>
      <c r="S139" s="130">
        <v>6133586.0095546357</v>
      </c>
      <c r="T139" s="131">
        <v>28878393.455999997</v>
      </c>
      <c r="U139" s="154">
        <v>1978</v>
      </c>
      <c r="V139" s="154" t="s">
        <v>1737</v>
      </c>
      <c r="W139" s="154">
        <v>-4</v>
      </c>
      <c r="X139" s="154" t="s">
        <v>1433</v>
      </c>
      <c r="Y139" s="150">
        <v>44</v>
      </c>
      <c r="Z139" s="150">
        <v>75</v>
      </c>
      <c r="AA139" s="132">
        <f t="shared" si="9"/>
        <v>31</v>
      </c>
    </row>
    <row r="140" spans="1:27">
      <c r="A140" s="120">
        <v>131</v>
      </c>
      <c r="B140" s="121">
        <v>57</v>
      </c>
      <c r="C140" s="122" t="s">
        <v>1422</v>
      </c>
      <c r="D140" s="122" t="s">
        <v>2238</v>
      </c>
      <c r="E140" s="151" t="s">
        <v>1731</v>
      </c>
      <c r="F140" s="151" t="s">
        <v>2239</v>
      </c>
      <c r="G140" s="123" t="s">
        <v>2240</v>
      </c>
      <c r="H140" s="120">
        <v>71</v>
      </c>
      <c r="I140" s="124">
        <v>14</v>
      </c>
      <c r="J140" s="125" t="s">
        <v>2241</v>
      </c>
      <c r="K140" s="126" t="s">
        <v>2242</v>
      </c>
      <c r="L140" s="120" t="s">
        <v>2243</v>
      </c>
      <c r="M140" s="120">
        <v>2947</v>
      </c>
      <c r="N140" s="127">
        <v>28347</v>
      </c>
      <c r="O140" s="120" t="s">
        <v>1462</v>
      </c>
      <c r="P140" s="128" t="s">
        <v>1432</v>
      </c>
      <c r="Q140" s="124">
        <v>14</v>
      </c>
      <c r="R140" s="159">
        <v>14</v>
      </c>
      <c r="S140" s="130">
        <v>6200014.7388999928</v>
      </c>
      <c r="T140" s="131">
        <v>29191155.839999996</v>
      </c>
      <c r="U140" s="154">
        <v>1978</v>
      </c>
      <c r="V140" s="154" t="s">
        <v>1737</v>
      </c>
      <c r="W140" s="154">
        <v>-4</v>
      </c>
      <c r="X140" s="154" t="s">
        <v>1433</v>
      </c>
      <c r="Y140" s="150">
        <v>44</v>
      </c>
      <c r="Z140" s="150">
        <v>75</v>
      </c>
      <c r="AA140" s="132">
        <f t="shared" si="9"/>
        <v>31</v>
      </c>
    </row>
    <row r="141" spans="1:27">
      <c r="A141" s="120">
        <v>132</v>
      </c>
      <c r="B141" s="121">
        <v>58</v>
      </c>
      <c r="C141" s="122" t="s">
        <v>1422</v>
      </c>
      <c r="D141" s="122" t="s">
        <v>2244</v>
      </c>
      <c r="E141" s="151" t="s">
        <v>1731</v>
      </c>
      <c r="F141" s="151" t="s">
        <v>2245</v>
      </c>
      <c r="G141" s="123" t="s">
        <v>2246</v>
      </c>
      <c r="H141" s="120">
        <v>72</v>
      </c>
      <c r="I141" s="124">
        <v>13.85</v>
      </c>
      <c r="J141" s="125" t="s">
        <v>2247</v>
      </c>
      <c r="K141" s="126" t="s">
        <v>2248</v>
      </c>
      <c r="L141" s="120" t="s">
        <v>2249</v>
      </c>
      <c r="M141" s="120">
        <v>2947</v>
      </c>
      <c r="N141" s="127">
        <v>28347</v>
      </c>
      <c r="O141" s="120" t="s">
        <v>1462</v>
      </c>
      <c r="P141" s="128" t="s">
        <v>1432</v>
      </c>
      <c r="Q141" s="124">
        <v>13.85</v>
      </c>
      <c r="R141" s="159">
        <v>13.85</v>
      </c>
      <c r="S141" s="130">
        <v>6133586.0095546357</v>
      </c>
      <c r="T141" s="131">
        <v>28878393.455999997</v>
      </c>
      <c r="U141" s="154">
        <v>1978</v>
      </c>
      <c r="V141" s="154" t="s">
        <v>1737</v>
      </c>
      <c r="W141" s="154">
        <v>-4</v>
      </c>
      <c r="X141" s="154" t="s">
        <v>1433</v>
      </c>
      <c r="Y141" s="150">
        <v>44</v>
      </c>
      <c r="Z141" s="150">
        <v>75</v>
      </c>
      <c r="AA141" s="132">
        <f t="shared" si="9"/>
        <v>31</v>
      </c>
    </row>
    <row r="142" spans="1:27">
      <c r="A142" s="120">
        <v>133</v>
      </c>
      <c r="B142" s="121">
        <v>59</v>
      </c>
      <c r="C142" s="122" t="s">
        <v>1422</v>
      </c>
      <c r="D142" s="122" t="s">
        <v>2250</v>
      </c>
      <c r="E142" s="151" t="s">
        <v>1731</v>
      </c>
      <c r="F142" s="151" t="s">
        <v>2251</v>
      </c>
      <c r="G142" s="123" t="s">
        <v>2252</v>
      </c>
      <c r="H142" s="120">
        <v>73</v>
      </c>
      <c r="I142" s="124">
        <v>13.85</v>
      </c>
      <c r="J142" s="125" t="s">
        <v>2253</v>
      </c>
      <c r="K142" s="126" t="s">
        <v>2254</v>
      </c>
      <c r="L142" s="120" t="s">
        <v>2255</v>
      </c>
      <c r="M142" s="120">
        <v>2947</v>
      </c>
      <c r="N142" s="127">
        <v>28347</v>
      </c>
      <c r="O142" s="120" t="s">
        <v>1462</v>
      </c>
      <c r="P142" s="128" t="s">
        <v>1432</v>
      </c>
      <c r="Q142" s="124">
        <v>13.85</v>
      </c>
      <c r="R142" s="159">
        <v>13.85</v>
      </c>
      <c r="S142" s="130">
        <v>6133586.0095546357</v>
      </c>
      <c r="T142" s="131">
        <v>28878393.455999997</v>
      </c>
      <c r="U142" s="154">
        <v>1978</v>
      </c>
      <c r="V142" s="154" t="s">
        <v>1737</v>
      </c>
      <c r="W142" s="154">
        <v>-4</v>
      </c>
      <c r="X142" s="154" t="s">
        <v>1433</v>
      </c>
      <c r="Y142" s="150">
        <v>44</v>
      </c>
      <c r="Z142" s="150">
        <v>75</v>
      </c>
      <c r="AA142" s="132">
        <f t="shared" si="9"/>
        <v>31</v>
      </c>
    </row>
    <row r="143" spans="1:27">
      <c r="A143" s="120">
        <v>134</v>
      </c>
      <c r="B143" s="121">
        <v>60</v>
      </c>
      <c r="C143" s="122" t="s">
        <v>1422</v>
      </c>
      <c r="D143" s="122" t="s">
        <v>2256</v>
      </c>
      <c r="E143" s="151" t="s">
        <v>1731</v>
      </c>
      <c r="F143" s="151" t="s">
        <v>2257</v>
      </c>
      <c r="G143" s="123" t="s">
        <v>2258</v>
      </c>
      <c r="H143" s="120">
        <v>71</v>
      </c>
      <c r="I143" s="124">
        <v>14</v>
      </c>
      <c r="J143" s="125" t="s">
        <v>2259</v>
      </c>
      <c r="K143" s="126" t="s">
        <v>2260</v>
      </c>
      <c r="L143" s="120" t="s">
        <v>2261</v>
      </c>
      <c r="M143" s="120">
        <v>2947</v>
      </c>
      <c r="N143" s="127">
        <v>28347</v>
      </c>
      <c r="O143" s="120" t="s">
        <v>1462</v>
      </c>
      <c r="P143" s="128" t="s">
        <v>1432</v>
      </c>
      <c r="Q143" s="124">
        <v>14</v>
      </c>
      <c r="R143" s="159">
        <v>14</v>
      </c>
      <c r="S143" s="130">
        <v>6200014.7388999928</v>
      </c>
      <c r="T143" s="131">
        <v>29191155.839999996</v>
      </c>
      <c r="U143" s="154">
        <v>1978</v>
      </c>
      <c r="V143" s="154" t="s">
        <v>1737</v>
      </c>
      <c r="W143" s="154">
        <v>-4</v>
      </c>
      <c r="X143" s="154" t="s">
        <v>1433</v>
      </c>
      <c r="Y143" s="150">
        <v>44</v>
      </c>
      <c r="Z143" s="150">
        <v>75</v>
      </c>
      <c r="AA143" s="132">
        <f t="shared" si="9"/>
        <v>31</v>
      </c>
    </row>
    <row r="144" spans="1:27">
      <c r="A144" s="120">
        <v>135</v>
      </c>
      <c r="B144" s="121">
        <v>61</v>
      </c>
      <c r="C144" s="122" t="s">
        <v>1422</v>
      </c>
      <c r="D144" s="122" t="s">
        <v>2262</v>
      </c>
      <c r="E144" s="151" t="s">
        <v>1731</v>
      </c>
      <c r="F144" s="151" t="s">
        <v>2263</v>
      </c>
      <c r="G144" s="123" t="s">
        <v>2264</v>
      </c>
      <c r="H144" s="120">
        <v>75</v>
      </c>
      <c r="I144" s="124">
        <v>13.85</v>
      </c>
      <c r="J144" s="125" t="s">
        <v>2265</v>
      </c>
      <c r="K144" s="126" t="s">
        <v>2266</v>
      </c>
      <c r="L144" s="120" t="s">
        <v>2267</v>
      </c>
      <c r="M144" s="120">
        <v>2947</v>
      </c>
      <c r="N144" s="127">
        <v>28347</v>
      </c>
      <c r="O144" s="120" t="s">
        <v>1462</v>
      </c>
      <c r="P144" s="128" t="s">
        <v>1432</v>
      </c>
      <c r="Q144" s="124">
        <v>13.85</v>
      </c>
      <c r="R144" s="159">
        <v>13.85</v>
      </c>
      <c r="S144" s="130">
        <v>6133586.0095546357</v>
      </c>
      <c r="T144" s="131">
        <v>28878393.455999997</v>
      </c>
      <c r="U144" s="154">
        <v>1978</v>
      </c>
      <c r="V144" s="154" t="s">
        <v>1737</v>
      </c>
      <c r="W144" s="154">
        <v>-4</v>
      </c>
      <c r="X144" s="154" t="s">
        <v>1433</v>
      </c>
      <c r="Y144" s="150">
        <v>44</v>
      </c>
      <c r="Z144" s="150">
        <v>75</v>
      </c>
      <c r="AA144" s="132">
        <f t="shared" si="9"/>
        <v>31</v>
      </c>
    </row>
    <row r="145" spans="1:27">
      <c r="A145" s="120">
        <v>136</v>
      </c>
      <c r="B145" s="121">
        <v>62</v>
      </c>
      <c r="C145" s="122" t="s">
        <v>1422</v>
      </c>
      <c r="D145" s="122" t="s">
        <v>2268</v>
      </c>
      <c r="E145" s="151" t="s">
        <v>1731</v>
      </c>
      <c r="F145" s="151" t="s">
        <v>2269</v>
      </c>
      <c r="G145" s="123" t="s">
        <v>2270</v>
      </c>
      <c r="H145" s="120">
        <v>76</v>
      </c>
      <c r="I145" s="124">
        <v>13.85</v>
      </c>
      <c r="J145" s="125" t="s">
        <v>2271</v>
      </c>
      <c r="K145" s="126" t="s">
        <v>2272</v>
      </c>
      <c r="L145" s="120" t="s">
        <v>2273</v>
      </c>
      <c r="M145" s="120">
        <v>2947</v>
      </c>
      <c r="N145" s="127">
        <v>28347</v>
      </c>
      <c r="O145" s="120" t="s">
        <v>1462</v>
      </c>
      <c r="P145" s="128" t="s">
        <v>1432</v>
      </c>
      <c r="Q145" s="124">
        <v>13.85</v>
      </c>
      <c r="R145" s="159">
        <v>13.85</v>
      </c>
      <c r="S145" s="130">
        <v>6133586.0095546357</v>
      </c>
      <c r="T145" s="131">
        <v>28878393.455999997</v>
      </c>
      <c r="U145" s="154">
        <v>1978</v>
      </c>
      <c r="V145" s="154" t="s">
        <v>1737</v>
      </c>
      <c r="W145" s="154">
        <v>-4</v>
      </c>
      <c r="X145" s="154" t="s">
        <v>1433</v>
      </c>
      <c r="Y145" s="150">
        <v>44</v>
      </c>
      <c r="Z145" s="150">
        <v>75</v>
      </c>
      <c r="AA145" s="132">
        <f t="shared" si="9"/>
        <v>31</v>
      </c>
    </row>
    <row r="146" spans="1:27">
      <c r="A146" s="120">
        <v>137</v>
      </c>
      <c r="B146" s="121">
        <v>63</v>
      </c>
      <c r="C146" s="122" t="s">
        <v>1422</v>
      </c>
      <c r="D146" s="122" t="s">
        <v>2274</v>
      </c>
      <c r="E146" s="151" t="s">
        <v>1731</v>
      </c>
      <c r="F146" s="151" t="s">
        <v>2275</v>
      </c>
      <c r="G146" s="123" t="s">
        <v>2276</v>
      </c>
      <c r="H146" s="120">
        <v>77</v>
      </c>
      <c r="I146" s="124">
        <v>13.85</v>
      </c>
      <c r="J146" s="125" t="s">
        <v>2277</v>
      </c>
      <c r="K146" s="126" t="s">
        <v>2278</v>
      </c>
      <c r="L146" s="120" t="s">
        <v>2279</v>
      </c>
      <c r="M146" s="120">
        <v>2947</v>
      </c>
      <c r="N146" s="127">
        <v>28347</v>
      </c>
      <c r="O146" s="120" t="s">
        <v>1462</v>
      </c>
      <c r="P146" s="128" t="s">
        <v>1432</v>
      </c>
      <c r="Q146" s="124">
        <v>13.85</v>
      </c>
      <c r="R146" s="159">
        <v>13.85</v>
      </c>
      <c r="S146" s="130">
        <v>6133586.0095546357</v>
      </c>
      <c r="T146" s="131">
        <v>28878393.455999997</v>
      </c>
      <c r="U146" s="154">
        <v>1978</v>
      </c>
      <c r="V146" s="154" t="s">
        <v>1737</v>
      </c>
      <c r="W146" s="154">
        <v>-4</v>
      </c>
      <c r="X146" s="154" t="s">
        <v>1433</v>
      </c>
      <c r="Y146" s="150">
        <v>44</v>
      </c>
      <c r="Z146" s="150">
        <v>75</v>
      </c>
      <c r="AA146" s="132">
        <f t="shared" si="9"/>
        <v>31</v>
      </c>
    </row>
    <row r="147" spans="1:27">
      <c r="A147" s="120">
        <v>138</v>
      </c>
      <c r="B147" s="121">
        <v>64</v>
      </c>
      <c r="C147" s="122" t="s">
        <v>1422</v>
      </c>
      <c r="D147" s="122" t="s">
        <v>2280</v>
      </c>
      <c r="E147" s="151" t="s">
        <v>1731</v>
      </c>
      <c r="F147" s="151" t="s">
        <v>2281</v>
      </c>
      <c r="G147" s="123" t="s">
        <v>2282</v>
      </c>
      <c r="H147" s="120">
        <v>78</v>
      </c>
      <c r="I147" s="124">
        <v>13.85</v>
      </c>
      <c r="J147" s="125" t="s">
        <v>2283</v>
      </c>
      <c r="K147" s="126" t="s">
        <v>2284</v>
      </c>
      <c r="L147" s="120" t="s">
        <v>2285</v>
      </c>
      <c r="M147" s="120">
        <v>2947</v>
      </c>
      <c r="N147" s="127">
        <v>28347</v>
      </c>
      <c r="O147" s="120" t="s">
        <v>1462</v>
      </c>
      <c r="P147" s="128" t="s">
        <v>1432</v>
      </c>
      <c r="Q147" s="124">
        <v>13.85</v>
      </c>
      <c r="R147" s="159">
        <v>13.85</v>
      </c>
      <c r="S147" s="130">
        <v>6133586.0095546357</v>
      </c>
      <c r="T147" s="131">
        <v>28878393.455999997</v>
      </c>
      <c r="U147" s="154">
        <v>1978</v>
      </c>
      <c r="V147" s="154" t="s">
        <v>1737</v>
      </c>
      <c r="W147" s="154">
        <v>-4</v>
      </c>
      <c r="X147" s="154" t="s">
        <v>1433</v>
      </c>
      <c r="Y147" s="150">
        <v>44</v>
      </c>
      <c r="Z147" s="150">
        <v>75</v>
      </c>
      <c r="AA147" s="132">
        <f t="shared" si="9"/>
        <v>31</v>
      </c>
    </row>
    <row r="148" spans="1:27">
      <c r="A148" s="120">
        <v>139</v>
      </c>
      <c r="B148" s="121">
        <v>65</v>
      </c>
      <c r="C148" s="122" t="s">
        <v>1422</v>
      </c>
      <c r="D148" s="122" t="s">
        <v>2286</v>
      </c>
      <c r="E148" s="151" t="s">
        <v>1731</v>
      </c>
      <c r="F148" s="151" t="s">
        <v>2287</v>
      </c>
      <c r="G148" s="123" t="s">
        <v>2288</v>
      </c>
      <c r="H148" s="120">
        <v>79</v>
      </c>
      <c r="I148" s="124">
        <v>13.85</v>
      </c>
      <c r="J148" s="125" t="s">
        <v>2289</v>
      </c>
      <c r="K148" s="126" t="s">
        <v>2290</v>
      </c>
      <c r="L148" s="120" t="s">
        <v>2291</v>
      </c>
      <c r="M148" s="120">
        <v>2947</v>
      </c>
      <c r="N148" s="127">
        <v>28347</v>
      </c>
      <c r="O148" s="120" t="s">
        <v>1462</v>
      </c>
      <c r="P148" s="128" t="s">
        <v>1432</v>
      </c>
      <c r="Q148" s="124">
        <v>13.85</v>
      </c>
      <c r="R148" s="159">
        <v>13.85</v>
      </c>
      <c r="S148" s="130">
        <v>6133586.0095546357</v>
      </c>
      <c r="T148" s="131">
        <v>28878393.455999997</v>
      </c>
      <c r="U148" s="154">
        <v>1978</v>
      </c>
      <c r="V148" s="154" t="s">
        <v>1737</v>
      </c>
      <c r="W148" s="154">
        <v>-4</v>
      </c>
      <c r="X148" s="154" t="s">
        <v>1433</v>
      </c>
      <c r="Y148" s="150">
        <v>44</v>
      </c>
      <c r="Z148" s="150">
        <v>75</v>
      </c>
      <c r="AA148" s="132">
        <f t="shared" ref="AA148:AA166" si="10">+Z148-Y148</f>
        <v>31</v>
      </c>
    </row>
    <row r="149" spans="1:27">
      <c r="A149" s="120">
        <v>140</v>
      </c>
      <c r="B149" s="121">
        <v>66</v>
      </c>
      <c r="C149" s="122" t="s">
        <v>1422</v>
      </c>
      <c r="D149" s="122" t="s">
        <v>2292</v>
      </c>
      <c r="E149" s="151" t="s">
        <v>1731</v>
      </c>
      <c r="F149" s="151" t="s">
        <v>2293</v>
      </c>
      <c r="G149" s="123" t="s">
        <v>2294</v>
      </c>
      <c r="H149" s="120">
        <v>80</v>
      </c>
      <c r="I149" s="124">
        <v>14</v>
      </c>
      <c r="J149" s="125" t="s">
        <v>2295</v>
      </c>
      <c r="K149" s="126" t="s">
        <v>2296</v>
      </c>
      <c r="L149" s="120" t="s">
        <v>2297</v>
      </c>
      <c r="M149" s="120">
        <v>2947</v>
      </c>
      <c r="N149" s="127">
        <v>28347</v>
      </c>
      <c r="O149" s="120" t="s">
        <v>1462</v>
      </c>
      <c r="P149" s="128" t="s">
        <v>1432</v>
      </c>
      <c r="Q149" s="124">
        <v>14</v>
      </c>
      <c r="R149" s="159">
        <v>14</v>
      </c>
      <c r="S149" s="130">
        <v>6200014.7388999928</v>
      </c>
      <c r="T149" s="131">
        <v>29191155.839999996</v>
      </c>
      <c r="U149" s="154">
        <v>1978</v>
      </c>
      <c r="V149" s="154" t="s">
        <v>1737</v>
      </c>
      <c r="W149" s="154">
        <v>-4</v>
      </c>
      <c r="X149" s="154" t="s">
        <v>1433</v>
      </c>
      <c r="Y149" s="150">
        <v>44</v>
      </c>
      <c r="Z149" s="150">
        <v>75</v>
      </c>
      <c r="AA149" s="132">
        <f t="shared" si="10"/>
        <v>31</v>
      </c>
    </row>
    <row r="150" spans="1:27">
      <c r="A150" s="120">
        <v>141</v>
      </c>
      <c r="B150" s="121">
        <v>67</v>
      </c>
      <c r="C150" s="122" t="s">
        <v>1422</v>
      </c>
      <c r="D150" s="122" t="s">
        <v>2298</v>
      </c>
      <c r="E150" s="151" t="s">
        <v>1731</v>
      </c>
      <c r="F150" s="151" t="s">
        <v>2299</v>
      </c>
      <c r="G150" s="123" t="s">
        <v>2300</v>
      </c>
      <c r="H150" s="120">
        <v>81</v>
      </c>
      <c r="I150" s="124">
        <v>13.85</v>
      </c>
      <c r="J150" s="125" t="s">
        <v>2301</v>
      </c>
      <c r="K150" s="126" t="s">
        <v>2302</v>
      </c>
      <c r="L150" s="120" t="s">
        <v>2303</v>
      </c>
      <c r="M150" s="120">
        <v>2947</v>
      </c>
      <c r="N150" s="127">
        <v>28347</v>
      </c>
      <c r="O150" s="120" t="s">
        <v>1462</v>
      </c>
      <c r="P150" s="128" t="s">
        <v>1432</v>
      </c>
      <c r="Q150" s="124">
        <v>13.85</v>
      </c>
      <c r="R150" s="159">
        <v>13.85</v>
      </c>
      <c r="S150" s="130">
        <v>6133586.0095546357</v>
      </c>
      <c r="T150" s="131">
        <v>28878393.455999997</v>
      </c>
      <c r="U150" s="154">
        <v>1978</v>
      </c>
      <c r="V150" s="154" t="s">
        <v>1737</v>
      </c>
      <c r="W150" s="154">
        <v>-4</v>
      </c>
      <c r="X150" s="154" t="s">
        <v>1433</v>
      </c>
      <c r="Y150" s="150">
        <v>44</v>
      </c>
      <c r="Z150" s="150">
        <v>75</v>
      </c>
      <c r="AA150" s="132">
        <f t="shared" si="10"/>
        <v>31</v>
      </c>
    </row>
    <row r="151" spans="1:27">
      <c r="A151" s="120">
        <v>142</v>
      </c>
      <c r="B151" s="121">
        <v>68</v>
      </c>
      <c r="C151" s="122" t="s">
        <v>1422</v>
      </c>
      <c r="D151" s="122" t="s">
        <v>2304</v>
      </c>
      <c r="E151" s="151" t="s">
        <v>1731</v>
      </c>
      <c r="F151" s="151" t="s">
        <v>2305</v>
      </c>
      <c r="G151" s="123" t="s">
        <v>2306</v>
      </c>
      <c r="H151" s="120">
        <v>82</v>
      </c>
      <c r="I151" s="124">
        <v>13.85</v>
      </c>
      <c r="J151" s="125" t="s">
        <v>2307</v>
      </c>
      <c r="K151" s="126" t="s">
        <v>2308</v>
      </c>
      <c r="L151" s="120" t="s">
        <v>2309</v>
      </c>
      <c r="M151" s="120">
        <v>2947</v>
      </c>
      <c r="N151" s="127">
        <v>28347</v>
      </c>
      <c r="O151" s="120" t="s">
        <v>1462</v>
      </c>
      <c r="P151" s="128" t="s">
        <v>1432</v>
      </c>
      <c r="Q151" s="124">
        <v>13.85</v>
      </c>
      <c r="R151" s="159">
        <v>13.85</v>
      </c>
      <c r="S151" s="130">
        <v>6133586.0095546357</v>
      </c>
      <c r="T151" s="131">
        <v>28878393.455999997</v>
      </c>
      <c r="U151" s="154">
        <v>1978</v>
      </c>
      <c r="V151" s="154" t="s">
        <v>1737</v>
      </c>
      <c r="W151" s="154">
        <v>-4</v>
      </c>
      <c r="X151" s="154" t="s">
        <v>1433</v>
      </c>
      <c r="Y151" s="150">
        <v>44</v>
      </c>
      <c r="Z151" s="150">
        <v>75</v>
      </c>
      <c r="AA151" s="132">
        <f t="shared" si="10"/>
        <v>31</v>
      </c>
    </row>
    <row r="152" spans="1:27">
      <c r="A152" s="120">
        <v>143</v>
      </c>
      <c r="B152" s="121">
        <v>69</v>
      </c>
      <c r="C152" s="122" t="s">
        <v>1422</v>
      </c>
      <c r="D152" s="122" t="s">
        <v>2310</v>
      </c>
      <c r="E152" s="151" t="s">
        <v>1731</v>
      </c>
      <c r="F152" s="151" t="s">
        <v>2311</v>
      </c>
      <c r="G152" s="123" t="s">
        <v>2312</v>
      </c>
      <c r="H152" s="120">
        <v>83</v>
      </c>
      <c r="I152" s="124">
        <v>14</v>
      </c>
      <c r="J152" s="125" t="s">
        <v>2313</v>
      </c>
      <c r="K152" s="126" t="s">
        <v>2314</v>
      </c>
      <c r="L152" s="120" t="s">
        <v>2315</v>
      </c>
      <c r="M152" s="120">
        <v>2947</v>
      </c>
      <c r="N152" s="127">
        <v>28347</v>
      </c>
      <c r="O152" s="120" t="s">
        <v>1462</v>
      </c>
      <c r="P152" s="128" t="s">
        <v>1432</v>
      </c>
      <c r="Q152" s="124">
        <v>14</v>
      </c>
      <c r="R152" s="159">
        <v>14</v>
      </c>
      <c r="S152" s="130">
        <v>6200014.7388999928</v>
      </c>
      <c r="T152" s="131">
        <v>29191155.839999996</v>
      </c>
      <c r="U152" s="154">
        <v>1978</v>
      </c>
      <c r="V152" s="154" t="s">
        <v>1737</v>
      </c>
      <c r="W152" s="154">
        <v>-4</v>
      </c>
      <c r="X152" s="154" t="s">
        <v>1433</v>
      </c>
      <c r="Y152" s="150">
        <v>44</v>
      </c>
      <c r="Z152" s="150">
        <v>75</v>
      </c>
      <c r="AA152" s="132">
        <f t="shared" si="10"/>
        <v>31</v>
      </c>
    </row>
    <row r="153" spans="1:27">
      <c r="A153" s="120">
        <v>144</v>
      </c>
      <c r="B153" s="121">
        <v>70</v>
      </c>
      <c r="C153" s="122" t="s">
        <v>1422</v>
      </c>
      <c r="D153" s="122" t="s">
        <v>2316</v>
      </c>
      <c r="E153" s="151" t="s">
        <v>1731</v>
      </c>
      <c r="F153" s="151" t="s">
        <v>2317</v>
      </c>
      <c r="G153" s="123" t="s">
        <v>2318</v>
      </c>
      <c r="H153" s="120">
        <v>84</v>
      </c>
      <c r="I153" s="124">
        <v>13.85</v>
      </c>
      <c r="J153" s="125" t="s">
        <v>2319</v>
      </c>
      <c r="K153" s="126" t="s">
        <v>2320</v>
      </c>
      <c r="L153" s="120" t="s">
        <v>2321</v>
      </c>
      <c r="M153" s="120">
        <v>2947</v>
      </c>
      <c r="N153" s="127">
        <v>28347</v>
      </c>
      <c r="O153" s="120" t="s">
        <v>1462</v>
      </c>
      <c r="P153" s="128" t="s">
        <v>1432</v>
      </c>
      <c r="Q153" s="124">
        <v>13.85</v>
      </c>
      <c r="R153" s="159">
        <v>13.85</v>
      </c>
      <c r="S153" s="130">
        <v>6133586.0095546357</v>
      </c>
      <c r="T153" s="131">
        <v>28878393.455999997</v>
      </c>
      <c r="U153" s="154">
        <v>1978</v>
      </c>
      <c r="V153" s="154" t="s">
        <v>1737</v>
      </c>
      <c r="W153" s="154">
        <v>-4</v>
      </c>
      <c r="X153" s="154" t="s">
        <v>1433</v>
      </c>
      <c r="Y153" s="150">
        <v>44</v>
      </c>
      <c r="Z153" s="150">
        <v>75</v>
      </c>
      <c r="AA153" s="132">
        <f t="shared" si="10"/>
        <v>31</v>
      </c>
    </row>
    <row r="154" spans="1:27">
      <c r="A154" s="120">
        <v>145</v>
      </c>
      <c r="B154" s="121">
        <v>71</v>
      </c>
      <c r="C154" s="122" t="s">
        <v>1422</v>
      </c>
      <c r="D154" s="122" t="s">
        <v>2322</v>
      </c>
      <c r="E154" s="151" t="s">
        <v>1731</v>
      </c>
      <c r="F154" s="151" t="s">
        <v>2323</v>
      </c>
      <c r="G154" s="123" t="s">
        <v>2324</v>
      </c>
      <c r="H154" s="120">
        <v>85</v>
      </c>
      <c r="I154" s="124">
        <v>13.85</v>
      </c>
      <c r="J154" s="125" t="s">
        <v>2325</v>
      </c>
      <c r="K154" s="126" t="s">
        <v>2326</v>
      </c>
      <c r="L154" s="120" t="s">
        <v>2327</v>
      </c>
      <c r="M154" s="120">
        <v>2947</v>
      </c>
      <c r="N154" s="127">
        <v>28347</v>
      </c>
      <c r="O154" s="120" t="s">
        <v>1462</v>
      </c>
      <c r="P154" s="128" t="s">
        <v>1432</v>
      </c>
      <c r="Q154" s="124">
        <v>13.85</v>
      </c>
      <c r="R154" s="159">
        <v>13.85</v>
      </c>
      <c r="S154" s="130">
        <v>6133586.0095546357</v>
      </c>
      <c r="T154" s="131">
        <v>28878393.455999997</v>
      </c>
      <c r="U154" s="154">
        <v>1978</v>
      </c>
      <c r="V154" s="154" t="s">
        <v>1737</v>
      </c>
      <c r="W154" s="154">
        <v>-4</v>
      </c>
      <c r="X154" s="154" t="s">
        <v>1433</v>
      </c>
      <c r="Y154" s="150">
        <v>44</v>
      </c>
      <c r="Z154" s="150">
        <v>75</v>
      </c>
      <c r="AA154" s="132">
        <f t="shared" si="10"/>
        <v>31</v>
      </c>
    </row>
    <row r="155" spans="1:27">
      <c r="A155" s="120">
        <v>146</v>
      </c>
      <c r="B155" s="121">
        <v>72</v>
      </c>
      <c r="C155" s="122" t="s">
        <v>1422</v>
      </c>
      <c r="D155" s="122" t="s">
        <v>2328</v>
      </c>
      <c r="E155" s="151" t="s">
        <v>1731</v>
      </c>
      <c r="F155" s="151" t="s">
        <v>2329</v>
      </c>
      <c r="G155" s="123" t="s">
        <v>2330</v>
      </c>
      <c r="H155" s="120">
        <v>86</v>
      </c>
      <c r="I155" s="124">
        <v>14</v>
      </c>
      <c r="J155" s="125" t="s">
        <v>2331</v>
      </c>
      <c r="K155" s="126" t="s">
        <v>2332</v>
      </c>
      <c r="L155" s="120" t="s">
        <v>2333</v>
      </c>
      <c r="M155" s="120">
        <v>2947</v>
      </c>
      <c r="N155" s="127">
        <v>28347</v>
      </c>
      <c r="O155" s="120" t="s">
        <v>1462</v>
      </c>
      <c r="P155" s="128" t="s">
        <v>1432</v>
      </c>
      <c r="Q155" s="124">
        <v>14</v>
      </c>
      <c r="R155" s="159">
        <v>14</v>
      </c>
      <c r="S155" s="130">
        <v>6200014.7388999928</v>
      </c>
      <c r="T155" s="131">
        <v>29191155.839999996</v>
      </c>
      <c r="U155" s="154">
        <v>1978</v>
      </c>
      <c r="V155" s="154" t="s">
        <v>1737</v>
      </c>
      <c r="W155" s="154">
        <v>-4</v>
      </c>
      <c r="X155" s="154" t="s">
        <v>1433</v>
      </c>
      <c r="Y155" s="150">
        <v>44</v>
      </c>
      <c r="Z155" s="150">
        <v>75</v>
      </c>
      <c r="AA155" s="132">
        <f t="shared" si="10"/>
        <v>31</v>
      </c>
    </row>
    <row r="156" spans="1:27">
      <c r="A156" s="120">
        <v>147</v>
      </c>
      <c r="B156" s="121">
        <v>73</v>
      </c>
      <c r="C156" s="122" t="s">
        <v>1422</v>
      </c>
      <c r="D156" s="122" t="s">
        <v>2334</v>
      </c>
      <c r="E156" s="151" t="s">
        <v>1731</v>
      </c>
      <c r="F156" s="151" t="s">
        <v>2335</v>
      </c>
      <c r="G156" s="123" t="s">
        <v>2336</v>
      </c>
      <c r="H156" s="120">
        <v>87</v>
      </c>
      <c r="I156" s="124">
        <v>13.85</v>
      </c>
      <c r="J156" s="125" t="s">
        <v>2337</v>
      </c>
      <c r="K156" s="126" t="s">
        <v>2338</v>
      </c>
      <c r="L156" s="120" t="s">
        <v>2339</v>
      </c>
      <c r="M156" s="120">
        <v>2947</v>
      </c>
      <c r="N156" s="127">
        <v>28347</v>
      </c>
      <c r="O156" s="120" t="s">
        <v>1462</v>
      </c>
      <c r="P156" s="128" t="s">
        <v>1432</v>
      </c>
      <c r="Q156" s="124">
        <v>13.85</v>
      </c>
      <c r="R156" s="159">
        <v>13.85</v>
      </c>
      <c r="S156" s="130">
        <v>6133586.0095546357</v>
      </c>
      <c r="T156" s="131">
        <v>28878393.455999997</v>
      </c>
      <c r="U156" s="154">
        <v>1978</v>
      </c>
      <c r="V156" s="154" t="s">
        <v>1737</v>
      </c>
      <c r="W156" s="154">
        <v>-4</v>
      </c>
      <c r="X156" s="154" t="s">
        <v>1433</v>
      </c>
      <c r="Y156" s="150">
        <v>44</v>
      </c>
      <c r="Z156" s="150">
        <v>75</v>
      </c>
      <c r="AA156" s="132">
        <f t="shared" si="10"/>
        <v>31</v>
      </c>
    </row>
    <row r="157" spans="1:27">
      <c r="A157" s="120">
        <v>148</v>
      </c>
      <c r="B157" s="121">
        <v>74</v>
      </c>
      <c r="C157" s="122" t="s">
        <v>1422</v>
      </c>
      <c r="D157" s="122" t="s">
        <v>2340</v>
      </c>
      <c r="E157" s="151" t="s">
        <v>1731</v>
      </c>
      <c r="F157" s="151" t="s">
        <v>2341</v>
      </c>
      <c r="G157" s="123" t="s">
        <v>2342</v>
      </c>
      <c r="H157" s="120">
        <v>88</v>
      </c>
      <c r="I157" s="124">
        <v>13.85</v>
      </c>
      <c r="J157" s="125" t="s">
        <v>2343</v>
      </c>
      <c r="K157" s="126" t="s">
        <v>2344</v>
      </c>
      <c r="L157" s="120" t="s">
        <v>2345</v>
      </c>
      <c r="M157" s="120">
        <v>2947</v>
      </c>
      <c r="N157" s="127">
        <v>28347</v>
      </c>
      <c r="O157" s="120" t="s">
        <v>1462</v>
      </c>
      <c r="P157" s="128" t="s">
        <v>1432</v>
      </c>
      <c r="Q157" s="124">
        <v>13.85</v>
      </c>
      <c r="R157" s="159">
        <v>13.85</v>
      </c>
      <c r="S157" s="130">
        <v>6133586.0095546357</v>
      </c>
      <c r="T157" s="131">
        <v>28878393.455999997</v>
      </c>
      <c r="U157" s="154">
        <v>1978</v>
      </c>
      <c r="V157" s="154" t="s">
        <v>1737</v>
      </c>
      <c r="W157" s="154">
        <v>-4</v>
      </c>
      <c r="X157" s="154" t="s">
        <v>1433</v>
      </c>
      <c r="Y157" s="150">
        <v>44</v>
      </c>
      <c r="Z157" s="150">
        <v>75</v>
      </c>
      <c r="AA157" s="132">
        <f t="shared" si="10"/>
        <v>31</v>
      </c>
    </row>
    <row r="158" spans="1:27">
      <c r="A158" s="120">
        <v>149</v>
      </c>
      <c r="B158" s="121">
        <v>75</v>
      </c>
      <c r="C158" s="122" t="s">
        <v>1422</v>
      </c>
      <c r="D158" s="122" t="s">
        <v>2346</v>
      </c>
      <c r="E158" s="151" t="s">
        <v>1731</v>
      </c>
      <c r="F158" s="151" t="s">
        <v>2347</v>
      </c>
      <c r="G158" s="123" t="s">
        <v>2348</v>
      </c>
      <c r="H158" s="120">
        <v>89</v>
      </c>
      <c r="I158" s="124">
        <v>14</v>
      </c>
      <c r="J158" s="125" t="s">
        <v>2349</v>
      </c>
      <c r="K158" s="126" t="s">
        <v>2350</v>
      </c>
      <c r="L158" s="120" t="s">
        <v>2351</v>
      </c>
      <c r="M158" s="120">
        <v>2947</v>
      </c>
      <c r="N158" s="127">
        <v>28347</v>
      </c>
      <c r="O158" s="120" t="s">
        <v>1462</v>
      </c>
      <c r="P158" s="128" t="s">
        <v>1432</v>
      </c>
      <c r="Q158" s="124">
        <v>14</v>
      </c>
      <c r="R158" s="159">
        <v>14</v>
      </c>
      <c r="S158" s="130">
        <v>6200014.7388999928</v>
      </c>
      <c r="T158" s="131">
        <v>29191155.839999996</v>
      </c>
      <c r="U158" s="154">
        <v>1978</v>
      </c>
      <c r="V158" s="154" t="s">
        <v>1737</v>
      </c>
      <c r="W158" s="154">
        <v>-4</v>
      </c>
      <c r="X158" s="154" t="s">
        <v>1433</v>
      </c>
      <c r="Y158" s="150">
        <v>44</v>
      </c>
      <c r="Z158" s="150">
        <v>75</v>
      </c>
      <c r="AA158" s="132">
        <f t="shared" si="10"/>
        <v>31</v>
      </c>
    </row>
    <row r="159" spans="1:27">
      <c r="A159" s="120">
        <v>150</v>
      </c>
      <c r="B159" s="121">
        <v>76</v>
      </c>
      <c r="C159" s="122" t="s">
        <v>1422</v>
      </c>
      <c r="D159" s="122" t="s">
        <v>2352</v>
      </c>
      <c r="E159" s="151" t="s">
        <v>1731</v>
      </c>
      <c r="F159" s="151" t="s">
        <v>2353</v>
      </c>
      <c r="G159" s="123" t="s">
        <v>2354</v>
      </c>
      <c r="H159" s="120">
        <v>90</v>
      </c>
      <c r="I159" s="124">
        <v>13.85</v>
      </c>
      <c r="J159" s="125" t="s">
        <v>2355</v>
      </c>
      <c r="K159" s="126" t="s">
        <v>2356</v>
      </c>
      <c r="L159" s="120" t="s">
        <v>2357</v>
      </c>
      <c r="M159" s="120">
        <v>2947</v>
      </c>
      <c r="N159" s="127">
        <v>28347</v>
      </c>
      <c r="O159" s="120" t="s">
        <v>1462</v>
      </c>
      <c r="P159" s="128" t="s">
        <v>1432</v>
      </c>
      <c r="Q159" s="124">
        <v>13.85</v>
      </c>
      <c r="R159" s="159">
        <v>13.85</v>
      </c>
      <c r="S159" s="130">
        <v>6133586.0095546357</v>
      </c>
      <c r="T159" s="131">
        <v>28878393.455999997</v>
      </c>
      <c r="U159" s="154">
        <v>1978</v>
      </c>
      <c r="V159" s="154" t="s">
        <v>1737</v>
      </c>
      <c r="W159" s="154">
        <v>-4</v>
      </c>
      <c r="X159" s="154" t="s">
        <v>1433</v>
      </c>
      <c r="Y159" s="150">
        <v>44</v>
      </c>
      <c r="Z159" s="150">
        <v>75</v>
      </c>
      <c r="AA159" s="132">
        <f t="shared" si="10"/>
        <v>31</v>
      </c>
    </row>
    <row r="160" spans="1:27">
      <c r="A160" s="120">
        <v>151</v>
      </c>
      <c r="B160" s="121">
        <v>77</v>
      </c>
      <c r="C160" s="122" t="s">
        <v>1422</v>
      </c>
      <c r="D160" s="122" t="s">
        <v>2358</v>
      </c>
      <c r="E160" s="151" t="s">
        <v>1731</v>
      </c>
      <c r="F160" s="151" t="s">
        <v>2359</v>
      </c>
      <c r="G160" s="123" t="s">
        <v>2360</v>
      </c>
      <c r="H160" s="120">
        <v>91</v>
      </c>
      <c r="I160" s="124">
        <v>13.85</v>
      </c>
      <c r="J160" s="125" t="s">
        <v>2361</v>
      </c>
      <c r="K160" s="126" t="s">
        <v>2362</v>
      </c>
      <c r="L160" s="120" t="s">
        <v>2363</v>
      </c>
      <c r="M160" s="120">
        <v>2947</v>
      </c>
      <c r="N160" s="127">
        <v>28347</v>
      </c>
      <c r="O160" s="120" t="s">
        <v>1462</v>
      </c>
      <c r="P160" s="128" t="s">
        <v>1432</v>
      </c>
      <c r="Q160" s="124">
        <v>13.85</v>
      </c>
      <c r="R160" s="159">
        <v>13.85</v>
      </c>
      <c r="S160" s="130">
        <v>6133586.0095546357</v>
      </c>
      <c r="T160" s="131">
        <v>28878393.455999997</v>
      </c>
      <c r="U160" s="154">
        <v>1978</v>
      </c>
      <c r="V160" s="154" t="s">
        <v>1737</v>
      </c>
      <c r="W160" s="154">
        <v>-4</v>
      </c>
      <c r="X160" s="154" t="s">
        <v>1433</v>
      </c>
      <c r="Y160" s="150">
        <v>44</v>
      </c>
      <c r="Z160" s="150">
        <v>75</v>
      </c>
      <c r="AA160" s="132">
        <f t="shared" si="10"/>
        <v>31</v>
      </c>
    </row>
    <row r="161" spans="1:27">
      <c r="A161" s="120">
        <v>152</v>
      </c>
      <c r="B161" s="121">
        <v>78</v>
      </c>
      <c r="C161" s="122" t="s">
        <v>1422</v>
      </c>
      <c r="D161" s="122" t="s">
        <v>2364</v>
      </c>
      <c r="E161" s="151" t="s">
        <v>1731</v>
      </c>
      <c r="F161" s="151" t="s">
        <v>2365</v>
      </c>
      <c r="G161" s="123" t="s">
        <v>2366</v>
      </c>
      <c r="H161" s="120">
        <v>92</v>
      </c>
      <c r="I161" s="124">
        <v>14</v>
      </c>
      <c r="J161" s="125" t="s">
        <v>2367</v>
      </c>
      <c r="K161" s="126" t="s">
        <v>2368</v>
      </c>
      <c r="L161" s="120" t="s">
        <v>2369</v>
      </c>
      <c r="M161" s="120">
        <v>2947</v>
      </c>
      <c r="N161" s="127">
        <v>28347</v>
      </c>
      <c r="O161" s="120" t="s">
        <v>1462</v>
      </c>
      <c r="P161" s="128" t="s">
        <v>1432</v>
      </c>
      <c r="Q161" s="124">
        <v>14</v>
      </c>
      <c r="R161" s="159">
        <v>14</v>
      </c>
      <c r="S161" s="130">
        <v>6200014.7388999928</v>
      </c>
      <c r="T161" s="131">
        <v>29191155.839999996</v>
      </c>
      <c r="U161" s="154">
        <v>1978</v>
      </c>
      <c r="V161" s="154" t="s">
        <v>1737</v>
      </c>
      <c r="W161" s="154">
        <v>-4</v>
      </c>
      <c r="X161" s="154" t="s">
        <v>1433</v>
      </c>
      <c r="Y161" s="150">
        <v>44</v>
      </c>
      <c r="Z161" s="150">
        <v>75</v>
      </c>
      <c r="AA161" s="132">
        <f t="shared" si="10"/>
        <v>31</v>
      </c>
    </row>
    <row r="162" spans="1:27">
      <c r="A162" s="120">
        <v>153</v>
      </c>
      <c r="B162" s="121">
        <v>79</v>
      </c>
      <c r="C162" s="122" t="s">
        <v>1422</v>
      </c>
      <c r="D162" s="122" t="s">
        <v>2370</v>
      </c>
      <c r="E162" s="151" t="s">
        <v>1731</v>
      </c>
      <c r="F162" s="151" t="s">
        <v>2371</v>
      </c>
      <c r="G162" s="123" t="s">
        <v>2372</v>
      </c>
      <c r="H162" s="120">
        <v>93</v>
      </c>
      <c r="I162" s="124">
        <v>13.85</v>
      </c>
      <c r="J162" s="125" t="s">
        <v>2373</v>
      </c>
      <c r="K162" s="126" t="s">
        <v>2374</v>
      </c>
      <c r="L162" s="120" t="s">
        <v>2375</v>
      </c>
      <c r="M162" s="120">
        <v>2947</v>
      </c>
      <c r="N162" s="127">
        <v>28347</v>
      </c>
      <c r="O162" s="120" t="s">
        <v>1462</v>
      </c>
      <c r="P162" s="128" t="s">
        <v>1432</v>
      </c>
      <c r="Q162" s="124">
        <v>13.85</v>
      </c>
      <c r="R162" s="159">
        <v>13.85</v>
      </c>
      <c r="S162" s="130">
        <v>6133586.0095546357</v>
      </c>
      <c r="T162" s="131">
        <v>28878393.455999997</v>
      </c>
      <c r="U162" s="154">
        <v>1978</v>
      </c>
      <c r="V162" s="154" t="s">
        <v>1737</v>
      </c>
      <c r="W162" s="154">
        <v>-4</v>
      </c>
      <c r="X162" s="154" t="s">
        <v>1433</v>
      </c>
      <c r="Y162" s="150">
        <v>44</v>
      </c>
      <c r="Z162" s="150">
        <v>75</v>
      </c>
      <c r="AA162" s="132">
        <f t="shared" si="10"/>
        <v>31</v>
      </c>
    </row>
    <row r="163" spans="1:27">
      <c r="A163" s="120">
        <v>154</v>
      </c>
      <c r="B163" s="121">
        <v>80</v>
      </c>
      <c r="C163" s="122" t="s">
        <v>1422</v>
      </c>
      <c r="D163" s="122" t="s">
        <v>2376</v>
      </c>
      <c r="E163" s="151" t="s">
        <v>1731</v>
      </c>
      <c r="F163" s="151" t="s">
        <v>2377</v>
      </c>
      <c r="G163" s="123" t="s">
        <v>2378</v>
      </c>
      <c r="H163" s="120">
        <v>94</v>
      </c>
      <c r="I163" s="124">
        <v>13.85</v>
      </c>
      <c r="J163" s="125" t="s">
        <v>2379</v>
      </c>
      <c r="K163" s="126" t="s">
        <v>2380</v>
      </c>
      <c r="L163" s="120" t="s">
        <v>2381</v>
      </c>
      <c r="M163" s="120">
        <v>2947</v>
      </c>
      <c r="N163" s="127">
        <v>28347</v>
      </c>
      <c r="O163" s="120" t="s">
        <v>1462</v>
      </c>
      <c r="P163" s="128" t="s">
        <v>1432</v>
      </c>
      <c r="Q163" s="124">
        <v>13.85</v>
      </c>
      <c r="R163" s="159">
        <v>13.85</v>
      </c>
      <c r="S163" s="130">
        <v>6133586.0095546357</v>
      </c>
      <c r="T163" s="131">
        <v>28878393.455999997</v>
      </c>
      <c r="U163" s="154">
        <v>1978</v>
      </c>
      <c r="V163" s="154" t="s">
        <v>1737</v>
      </c>
      <c r="W163" s="154">
        <v>-4</v>
      </c>
      <c r="X163" s="154" t="s">
        <v>1433</v>
      </c>
      <c r="Y163" s="150">
        <v>44</v>
      </c>
      <c r="Z163" s="150">
        <v>75</v>
      </c>
      <c r="AA163" s="132">
        <f t="shared" si="10"/>
        <v>31</v>
      </c>
    </row>
    <row r="164" spans="1:27">
      <c r="A164" s="120">
        <v>155</v>
      </c>
      <c r="B164" s="121">
        <v>81</v>
      </c>
      <c r="C164" s="122" t="s">
        <v>1422</v>
      </c>
      <c r="D164" s="122" t="s">
        <v>2382</v>
      </c>
      <c r="E164" s="151" t="s">
        <v>1731</v>
      </c>
      <c r="F164" s="151" t="s">
        <v>2383</v>
      </c>
      <c r="G164" s="123" t="s">
        <v>2384</v>
      </c>
      <c r="H164" s="120">
        <v>95</v>
      </c>
      <c r="I164" s="124">
        <v>14</v>
      </c>
      <c r="J164" s="125" t="s">
        <v>2385</v>
      </c>
      <c r="K164" s="126" t="s">
        <v>2386</v>
      </c>
      <c r="L164" s="120" t="s">
        <v>2387</v>
      </c>
      <c r="M164" s="120">
        <v>2947</v>
      </c>
      <c r="N164" s="127">
        <v>28347</v>
      </c>
      <c r="O164" s="120" t="s">
        <v>1462</v>
      </c>
      <c r="P164" s="128" t="s">
        <v>1432</v>
      </c>
      <c r="Q164" s="124">
        <v>14</v>
      </c>
      <c r="R164" s="159">
        <v>14</v>
      </c>
      <c r="S164" s="130">
        <v>6200014.7388999928</v>
      </c>
      <c r="T164" s="131">
        <v>29191155.839999996</v>
      </c>
      <c r="U164" s="154">
        <v>1978</v>
      </c>
      <c r="V164" s="154" t="s">
        <v>1737</v>
      </c>
      <c r="W164" s="154">
        <v>-4</v>
      </c>
      <c r="X164" s="154" t="s">
        <v>1433</v>
      </c>
      <c r="Y164" s="150">
        <v>44</v>
      </c>
      <c r="Z164" s="150">
        <v>75</v>
      </c>
      <c r="AA164" s="132">
        <f t="shared" si="10"/>
        <v>31</v>
      </c>
    </row>
    <row r="165" spans="1:27">
      <c r="A165" s="120">
        <v>156</v>
      </c>
      <c r="B165" s="121">
        <v>82</v>
      </c>
      <c r="C165" s="122" t="s">
        <v>1422</v>
      </c>
      <c r="D165" s="122" t="s">
        <v>2388</v>
      </c>
      <c r="E165" s="151" t="s">
        <v>1731</v>
      </c>
      <c r="F165" s="151" t="s">
        <v>2389</v>
      </c>
      <c r="G165" s="123" t="s">
        <v>2390</v>
      </c>
      <c r="H165" s="120">
        <v>96</v>
      </c>
      <c r="I165" s="124">
        <v>12.88</v>
      </c>
      <c r="J165" s="125" t="s">
        <v>2391</v>
      </c>
      <c r="K165" s="126" t="s">
        <v>2392</v>
      </c>
      <c r="L165" s="120" t="s">
        <v>2393</v>
      </c>
      <c r="M165" s="120">
        <v>2947</v>
      </c>
      <c r="N165" s="127">
        <v>28347</v>
      </c>
      <c r="O165" s="120" t="s">
        <v>1462</v>
      </c>
      <c r="P165" s="128" t="s">
        <v>1432</v>
      </c>
      <c r="Q165" s="124">
        <v>12.88</v>
      </c>
      <c r="R165" s="159">
        <v>12.88</v>
      </c>
      <c r="S165" s="130">
        <v>5704013.5597879933</v>
      </c>
      <c r="T165" s="131">
        <v>26855863.372799996</v>
      </c>
      <c r="U165" s="154">
        <v>1978</v>
      </c>
      <c r="V165" s="154" t="s">
        <v>1737</v>
      </c>
      <c r="W165" s="154">
        <v>-4</v>
      </c>
      <c r="X165" s="154" t="s">
        <v>1433</v>
      </c>
      <c r="Y165" s="150">
        <v>44</v>
      </c>
      <c r="Z165" s="150">
        <v>75</v>
      </c>
      <c r="AA165" s="132">
        <f t="shared" si="10"/>
        <v>31</v>
      </c>
    </row>
    <row r="166" spans="1:27">
      <c r="A166" s="120">
        <v>157</v>
      </c>
      <c r="B166" s="121">
        <v>83</v>
      </c>
      <c r="C166" s="122" t="s">
        <v>1422</v>
      </c>
      <c r="D166" s="122" t="s">
        <v>2394</v>
      </c>
      <c r="E166" s="151" t="s">
        <v>1731</v>
      </c>
      <c r="F166" s="151" t="s">
        <v>2395</v>
      </c>
      <c r="G166" s="123" t="s">
        <v>2396</v>
      </c>
      <c r="H166" s="120">
        <v>97</v>
      </c>
      <c r="I166" s="124">
        <v>57.61</v>
      </c>
      <c r="J166" s="125" t="s">
        <v>2397</v>
      </c>
      <c r="K166" s="126" t="s">
        <v>2398</v>
      </c>
      <c r="L166" s="120" t="s">
        <v>2399</v>
      </c>
      <c r="M166" s="120">
        <v>2947</v>
      </c>
      <c r="N166" s="127">
        <v>28347</v>
      </c>
      <c r="O166" s="120" t="s">
        <v>1462</v>
      </c>
      <c r="P166" s="128" t="s">
        <v>1432</v>
      </c>
      <c r="Q166" s="124">
        <v>57.61</v>
      </c>
      <c r="R166" s="159">
        <v>57.61</v>
      </c>
      <c r="S166" s="130">
        <v>25513060.65057347</v>
      </c>
      <c r="T166" s="131">
        <v>120121606.2816</v>
      </c>
      <c r="U166" s="154">
        <v>1978</v>
      </c>
      <c r="V166" s="154" t="s">
        <v>1737</v>
      </c>
      <c r="W166" s="154">
        <v>-4</v>
      </c>
      <c r="X166" s="154" t="s">
        <v>1433</v>
      </c>
      <c r="Y166" s="150">
        <v>44</v>
      </c>
      <c r="Z166" s="150">
        <v>75</v>
      </c>
      <c r="AA166" s="132">
        <f t="shared" si="10"/>
        <v>31</v>
      </c>
    </row>
    <row r="167" spans="1:27" s="100" customFormat="1">
      <c r="A167" s="136"/>
      <c r="B167" s="137">
        <v>83</v>
      </c>
      <c r="C167" s="138" t="s">
        <v>868</v>
      </c>
      <c r="D167" s="138"/>
      <c r="E167" s="138"/>
      <c r="F167" s="139" t="s">
        <v>1471</v>
      </c>
      <c r="G167" s="139"/>
      <c r="H167" s="136"/>
      <c r="I167" s="152">
        <f>SUM(I54:I166)</f>
        <v>1858.5799999999988</v>
      </c>
      <c r="J167" s="141">
        <v>0</v>
      </c>
      <c r="K167" s="142"/>
      <c r="L167" s="136"/>
      <c r="M167" s="143"/>
      <c r="N167" s="136"/>
      <c r="O167" s="136"/>
      <c r="P167" s="136"/>
      <c r="Q167" s="152">
        <f>SUM(Q54:Q166)</f>
        <v>1858.5799999999988</v>
      </c>
      <c r="R167" s="146">
        <f t="shared" ref="R167:S167" si="11">SUM(R84:R166)</f>
        <v>1183.6900000000003</v>
      </c>
      <c r="S167" s="146">
        <f t="shared" si="11"/>
        <v>524206817.59203804</v>
      </c>
      <c r="T167" s="147">
        <v>2468091375.4464002</v>
      </c>
      <c r="U167" s="148"/>
      <c r="V167" s="148"/>
      <c r="W167" s="148"/>
      <c r="X167" s="148"/>
      <c r="Y167" s="149"/>
      <c r="Z167" s="149"/>
      <c r="AA167" s="148"/>
    </row>
    <row r="168" spans="1:27">
      <c r="A168" s="120">
        <v>158</v>
      </c>
      <c r="B168" s="121">
        <v>1</v>
      </c>
      <c r="C168" s="122" t="s">
        <v>2400</v>
      </c>
      <c r="D168" s="122" t="s">
        <v>2401</v>
      </c>
      <c r="E168" s="151" t="s">
        <v>2402</v>
      </c>
      <c r="F168" s="123" t="s">
        <v>2403</v>
      </c>
      <c r="G168" s="160" t="s">
        <v>2404</v>
      </c>
      <c r="H168" s="120" t="s">
        <v>2405</v>
      </c>
      <c r="I168" s="124">
        <v>480</v>
      </c>
      <c r="J168" s="161" t="s">
        <v>2406</v>
      </c>
      <c r="K168" s="126" t="s">
        <v>2407</v>
      </c>
      <c r="L168" s="120" t="s">
        <v>2408</v>
      </c>
      <c r="M168" s="120">
        <v>373</v>
      </c>
      <c r="N168" s="127">
        <v>36221</v>
      </c>
      <c r="O168" s="120" t="s">
        <v>1462</v>
      </c>
      <c r="P168" s="128" t="s">
        <v>1432</v>
      </c>
      <c r="Q168" s="124">
        <v>480</v>
      </c>
      <c r="R168" s="162">
        <v>648</v>
      </c>
      <c r="S168" s="130">
        <v>520480000</v>
      </c>
      <c r="T168" s="131">
        <v>1360800000</v>
      </c>
      <c r="U168" s="132">
        <v>1981</v>
      </c>
      <c r="V168" s="132" t="s">
        <v>915</v>
      </c>
      <c r="W168" s="132">
        <v>2</v>
      </c>
      <c r="X168" s="132" t="s">
        <v>1433</v>
      </c>
      <c r="Y168" s="132">
        <v>41</v>
      </c>
      <c r="Z168" s="132">
        <v>75</v>
      </c>
      <c r="AA168" s="132">
        <f>+Z168-Y168</f>
        <v>34</v>
      </c>
    </row>
    <row r="169" spans="1:27" s="100" customFormat="1">
      <c r="A169" s="136"/>
      <c r="B169" s="137">
        <v>1</v>
      </c>
      <c r="C169" s="138" t="s">
        <v>868</v>
      </c>
      <c r="D169" s="138"/>
      <c r="E169" s="138"/>
      <c r="F169" s="139" t="s">
        <v>815</v>
      </c>
      <c r="G169" s="139"/>
      <c r="H169" s="136"/>
      <c r="I169" s="152">
        <f>SUM(I168)</f>
        <v>480</v>
      </c>
      <c r="J169" s="141">
        <v>0</v>
      </c>
      <c r="K169" s="142"/>
      <c r="L169" s="136"/>
      <c r="M169" s="136"/>
      <c r="N169" s="144"/>
      <c r="O169" s="136"/>
      <c r="P169" s="145"/>
      <c r="Q169" s="152">
        <f>SUM(Q168)</f>
        <v>480</v>
      </c>
      <c r="R169" s="146">
        <f t="shared" ref="R169:S169" si="12">SUM(R168)</f>
        <v>648</v>
      </c>
      <c r="S169" s="146">
        <f t="shared" si="12"/>
        <v>520480000</v>
      </c>
      <c r="T169" s="147">
        <v>1360800000</v>
      </c>
      <c r="U169" s="148"/>
      <c r="V169" s="148"/>
      <c r="W169" s="148"/>
      <c r="X169" s="148"/>
      <c r="Y169" s="148">
        <f t="shared" ref="Y169:AA169" si="13">SUM(Y168)</f>
        <v>41</v>
      </c>
      <c r="Z169" s="148">
        <f t="shared" si="13"/>
        <v>75</v>
      </c>
      <c r="AA169" s="148">
        <f t="shared" si="13"/>
        <v>34</v>
      </c>
    </row>
    <row r="170" spans="1:27">
      <c r="A170" s="120">
        <v>159</v>
      </c>
      <c r="B170" s="121">
        <v>1</v>
      </c>
      <c r="C170" s="122" t="s">
        <v>2400</v>
      </c>
      <c r="D170" s="122" t="s">
        <v>2409</v>
      </c>
      <c r="E170" s="163" t="s">
        <v>2410</v>
      </c>
      <c r="F170" s="163" t="s">
        <v>2411</v>
      </c>
      <c r="G170" s="163" t="s">
        <v>2412</v>
      </c>
      <c r="H170" s="120" t="s">
        <v>2413</v>
      </c>
      <c r="I170" s="124">
        <v>466.97</v>
      </c>
      <c r="J170" s="161" t="s">
        <v>2414</v>
      </c>
      <c r="K170" s="126" t="s">
        <v>2407</v>
      </c>
      <c r="L170" s="120" t="s">
        <v>2415</v>
      </c>
      <c r="M170" s="120">
        <v>144</v>
      </c>
      <c r="N170" s="127">
        <v>36192</v>
      </c>
      <c r="O170" s="120" t="s">
        <v>1462</v>
      </c>
      <c r="P170" s="128" t="s">
        <v>2416</v>
      </c>
      <c r="Q170" s="124">
        <v>466.97</v>
      </c>
      <c r="R170" s="129">
        <v>466.97</v>
      </c>
      <c r="S170" s="130">
        <v>2873587500</v>
      </c>
      <c r="T170" s="131">
        <v>3152047500</v>
      </c>
      <c r="U170" s="132">
        <v>1982</v>
      </c>
      <c r="V170" s="132" t="s">
        <v>856</v>
      </c>
      <c r="W170" s="132">
        <v>38</v>
      </c>
      <c r="X170" s="132" t="s">
        <v>2417</v>
      </c>
      <c r="Y170" s="132">
        <v>39</v>
      </c>
      <c r="Z170" s="132">
        <v>75</v>
      </c>
      <c r="AA170" s="132">
        <f>+Z170-Y170</f>
        <v>36</v>
      </c>
    </row>
    <row r="171" spans="1:27" s="100" customFormat="1">
      <c r="A171" s="136"/>
      <c r="B171" s="137">
        <v>1</v>
      </c>
      <c r="C171" s="138" t="s">
        <v>868</v>
      </c>
      <c r="D171" s="138"/>
      <c r="E171" s="138"/>
      <c r="F171" s="139" t="s">
        <v>815</v>
      </c>
      <c r="G171" s="139"/>
      <c r="H171" s="136"/>
      <c r="I171" s="152">
        <f>SUM(I170)</f>
        <v>466.97</v>
      </c>
      <c r="J171" s="141">
        <v>0</v>
      </c>
      <c r="K171" s="142"/>
      <c r="L171" s="136"/>
      <c r="M171" s="143"/>
      <c r="N171" s="144"/>
      <c r="O171" s="136"/>
      <c r="P171" s="145"/>
      <c r="Q171" s="152">
        <f>SUM(Q170)</f>
        <v>466.97</v>
      </c>
      <c r="R171" s="146">
        <f t="shared" ref="R171:S171" si="14">SUM(R170)</f>
        <v>466.97</v>
      </c>
      <c r="S171" s="146">
        <f t="shared" si="14"/>
        <v>2873587500</v>
      </c>
      <c r="T171" s="147">
        <v>3152047500</v>
      </c>
      <c r="U171" s="148"/>
      <c r="V171" s="148"/>
      <c r="W171" s="148"/>
      <c r="X171" s="148"/>
      <c r="Y171" s="148">
        <f t="shared" ref="Y171:AA171" si="15">SUM(Y170)</f>
        <v>39</v>
      </c>
      <c r="Z171" s="148">
        <f t="shared" si="15"/>
        <v>75</v>
      </c>
      <c r="AA171" s="148">
        <f t="shared" si="15"/>
        <v>36</v>
      </c>
    </row>
    <row r="172" spans="1:27">
      <c r="A172" s="120">
        <v>160</v>
      </c>
      <c r="B172" s="121">
        <v>1</v>
      </c>
      <c r="C172" s="122" t="s">
        <v>2400</v>
      </c>
      <c r="D172" s="122" t="s">
        <v>2418</v>
      </c>
      <c r="E172" s="163" t="s">
        <v>2419</v>
      </c>
      <c r="F172" s="163" t="s">
        <v>2420</v>
      </c>
      <c r="G172" s="163" t="s">
        <v>2421</v>
      </c>
      <c r="H172" s="120" t="s">
        <v>2422</v>
      </c>
      <c r="I172" s="124">
        <v>241.97399999999999</v>
      </c>
      <c r="J172" s="161" t="s">
        <v>2423</v>
      </c>
      <c r="K172" s="126" t="s">
        <v>2424</v>
      </c>
      <c r="L172" s="120" t="s">
        <v>2425</v>
      </c>
      <c r="M172" s="120">
        <v>56</v>
      </c>
      <c r="N172" s="127">
        <v>35445</v>
      </c>
      <c r="O172" s="120" t="s">
        <v>2426</v>
      </c>
      <c r="P172" s="128" t="s">
        <v>2416</v>
      </c>
      <c r="Q172" s="124">
        <v>241.97399999999999</v>
      </c>
      <c r="R172" s="164">
        <v>244.86699999999999</v>
      </c>
      <c r="S172" s="130">
        <v>12466169530</v>
      </c>
      <c r="T172" s="131">
        <v>15448113690</v>
      </c>
      <c r="U172" s="132">
        <v>1992</v>
      </c>
      <c r="V172" s="132" t="s">
        <v>2427</v>
      </c>
      <c r="W172" s="132">
        <v>4</v>
      </c>
      <c r="X172" s="132" t="s">
        <v>2417</v>
      </c>
      <c r="Y172" s="132">
        <v>29</v>
      </c>
      <c r="Z172" s="132">
        <v>75</v>
      </c>
      <c r="AA172" s="132">
        <f>+Z172-Y172</f>
        <v>46</v>
      </c>
    </row>
    <row r="173" spans="1:27" s="100" customFormat="1">
      <c r="A173" s="136"/>
      <c r="B173" s="137">
        <v>1</v>
      </c>
      <c r="C173" s="138" t="s">
        <v>868</v>
      </c>
      <c r="D173" s="138"/>
      <c r="E173" s="138"/>
      <c r="F173" s="139" t="s">
        <v>815</v>
      </c>
      <c r="G173" s="139"/>
      <c r="H173" s="136"/>
      <c r="I173" s="152">
        <f>SUM(I172:I172)</f>
        <v>241.97399999999999</v>
      </c>
      <c r="J173" s="141"/>
      <c r="K173" s="142"/>
      <c r="L173" s="136"/>
      <c r="M173" s="143"/>
      <c r="N173" s="144"/>
      <c r="O173" s="136"/>
      <c r="P173" s="145"/>
      <c r="Q173" s="152">
        <f>SUM(Q172:Q172)</f>
        <v>241.97399999999999</v>
      </c>
      <c r="R173" s="165">
        <f t="shared" ref="R173:S173" si="16">SUM(R172)</f>
        <v>244.86699999999999</v>
      </c>
      <c r="S173" s="146">
        <f t="shared" si="16"/>
        <v>12466169530</v>
      </c>
      <c r="T173" s="147">
        <v>15448113690</v>
      </c>
      <c r="U173" s="148"/>
      <c r="V173" s="148"/>
      <c r="W173" s="148"/>
      <c r="X173" s="148"/>
      <c r="Y173" s="148">
        <f t="shared" ref="Y173:AA173" si="17">SUM(Y172)</f>
        <v>29</v>
      </c>
      <c r="Z173" s="148">
        <f t="shared" si="17"/>
        <v>75</v>
      </c>
      <c r="AA173" s="148">
        <f t="shared" si="17"/>
        <v>46</v>
      </c>
    </row>
    <row r="174" spans="1:27" ht="11.25" customHeight="1">
      <c r="A174" s="120">
        <v>222</v>
      </c>
      <c r="B174" s="121">
        <v>1</v>
      </c>
      <c r="C174" s="122" t="s">
        <v>2428</v>
      </c>
      <c r="D174" s="122" t="s">
        <v>2429</v>
      </c>
      <c r="E174" s="122" t="s">
        <v>2430</v>
      </c>
      <c r="F174" s="160" t="s">
        <v>2431</v>
      </c>
      <c r="G174" s="122" t="s">
        <v>2432</v>
      </c>
      <c r="H174" s="121">
        <v>301</v>
      </c>
      <c r="I174" s="124">
        <v>46.41</v>
      </c>
      <c r="J174" s="125" t="s">
        <v>2433</v>
      </c>
      <c r="K174" s="126" t="s">
        <v>2434</v>
      </c>
      <c r="L174" s="120"/>
      <c r="M174" s="120">
        <v>3209</v>
      </c>
      <c r="N174" s="127">
        <v>33782</v>
      </c>
      <c r="O174" s="120" t="s">
        <v>2435</v>
      </c>
      <c r="P174" s="128" t="s">
        <v>1432</v>
      </c>
      <c r="Q174" s="124">
        <v>46.41</v>
      </c>
      <c r="R174" s="156">
        <v>46.41</v>
      </c>
      <c r="S174" s="130">
        <v>78194070.836131617</v>
      </c>
      <c r="T174" s="131">
        <v>112310290.6525735</v>
      </c>
      <c r="U174" s="132">
        <v>1990</v>
      </c>
      <c r="V174" s="132" t="s">
        <v>856</v>
      </c>
      <c r="W174" s="132">
        <v>8</v>
      </c>
      <c r="X174" s="132" t="s">
        <v>1433</v>
      </c>
      <c r="Y174" s="132">
        <v>32</v>
      </c>
      <c r="Z174" s="132">
        <v>75</v>
      </c>
      <c r="AA174" s="132">
        <f>+Z174-Y174</f>
        <v>43</v>
      </c>
    </row>
    <row r="175" spans="1:27">
      <c r="A175" s="120">
        <v>223</v>
      </c>
      <c r="B175" s="121">
        <v>2</v>
      </c>
      <c r="C175" s="122" t="s">
        <v>2428</v>
      </c>
      <c r="D175" s="122" t="s">
        <v>2436</v>
      </c>
      <c r="E175" s="122" t="s">
        <v>2430</v>
      </c>
      <c r="F175" s="160" t="s">
        <v>2437</v>
      </c>
      <c r="G175" s="122" t="s">
        <v>2438</v>
      </c>
      <c r="H175" s="121">
        <v>302</v>
      </c>
      <c r="I175" s="124">
        <v>10.66</v>
      </c>
      <c r="J175" s="125" t="s">
        <v>2439</v>
      </c>
      <c r="K175" s="126" t="s">
        <v>2440</v>
      </c>
      <c r="L175" s="120"/>
      <c r="M175" s="120">
        <v>3209</v>
      </c>
      <c r="N175" s="127">
        <v>33782</v>
      </c>
      <c r="O175" s="120" t="s">
        <v>2435</v>
      </c>
      <c r="P175" s="128" t="s">
        <v>1432</v>
      </c>
      <c r="Q175" s="124">
        <v>10.66</v>
      </c>
      <c r="R175" s="156">
        <v>10.66</v>
      </c>
      <c r="S175" s="130">
        <v>17960542.881128274</v>
      </c>
      <c r="T175" s="131">
        <v>25796761.43840624</v>
      </c>
      <c r="U175" s="132">
        <v>1990</v>
      </c>
      <c r="V175" s="132" t="s">
        <v>856</v>
      </c>
      <c r="W175" s="132">
        <v>8</v>
      </c>
      <c r="X175" s="132" t="s">
        <v>1433</v>
      </c>
      <c r="Y175" s="132">
        <v>32</v>
      </c>
      <c r="Z175" s="132">
        <v>75</v>
      </c>
      <c r="AA175" s="132">
        <f>+Z175-Y175</f>
        <v>43</v>
      </c>
    </row>
    <row r="176" spans="1:27">
      <c r="A176" s="120">
        <v>224</v>
      </c>
      <c r="B176" s="121">
        <v>3</v>
      </c>
      <c r="C176" s="122" t="s">
        <v>2428</v>
      </c>
      <c r="D176" s="122" t="s">
        <v>2441</v>
      </c>
      <c r="E176" s="122" t="s">
        <v>2430</v>
      </c>
      <c r="F176" s="160" t="s">
        <v>2442</v>
      </c>
      <c r="G176" s="122" t="s">
        <v>2443</v>
      </c>
      <c r="H176" s="121">
        <v>303</v>
      </c>
      <c r="I176" s="124">
        <v>29.46</v>
      </c>
      <c r="J176" s="125" t="s">
        <v>2444</v>
      </c>
      <c r="K176" s="126" t="s">
        <v>2445</v>
      </c>
      <c r="L176" s="120"/>
      <c r="M176" s="120">
        <v>3209</v>
      </c>
      <c r="N176" s="127">
        <v>33782</v>
      </c>
      <c r="O176" s="120" t="s">
        <v>2435</v>
      </c>
      <c r="P176" s="128" t="s">
        <v>1432</v>
      </c>
      <c r="Q176" s="124">
        <v>29.46</v>
      </c>
      <c r="R176" s="156">
        <v>29.46</v>
      </c>
      <c r="S176" s="130">
        <v>49635796.742780387</v>
      </c>
      <c r="T176" s="131">
        <v>71291987.990192115</v>
      </c>
      <c r="U176" s="132">
        <v>1990</v>
      </c>
      <c r="V176" s="132" t="s">
        <v>856</v>
      </c>
      <c r="W176" s="132">
        <v>8</v>
      </c>
      <c r="X176" s="132" t="s">
        <v>1433</v>
      </c>
      <c r="Y176" s="132">
        <v>32</v>
      </c>
      <c r="Z176" s="132">
        <v>75</v>
      </c>
      <c r="AA176" s="132">
        <f>+Z176-Y176</f>
        <v>43</v>
      </c>
    </row>
    <row r="177" spans="1:27">
      <c r="A177" s="120">
        <v>225</v>
      </c>
      <c r="B177" s="121">
        <v>4</v>
      </c>
      <c r="C177" s="122" t="s">
        <v>2428</v>
      </c>
      <c r="D177" s="122" t="s">
        <v>2446</v>
      </c>
      <c r="E177" s="122" t="s">
        <v>2430</v>
      </c>
      <c r="F177" s="160" t="s">
        <v>2447</v>
      </c>
      <c r="G177" s="122" t="s">
        <v>2448</v>
      </c>
      <c r="H177" s="121">
        <v>304</v>
      </c>
      <c r="I177" s="124">
        <v>73.03</v>
      </c>
      <c r="J177" s="125" t="s">
        <v>2449</v>
      </c>
      <c r="K177" s="126" t="s">
        <v>2450</v>
      </c>
      <c r="L177" s="120"/>
      <c r="M177" s="120">
        <v>3209</v>
      </c>
      <c r="N177" s="127">
        <v>33782</v>
      </c>
      <c r="O177" s="120" t="s">
        <v>2435</v>
      </c>
      <c r="P177" s="128" t="s">
        <v>1432</v>
      </c>
      <c r="Q177" s="124">
        <v>73.03</v>
      </c>
      <c r="R177" s="156">
        <v>73.03</v>
      </c>
      <c r="S177" s="130">
        <v>123044882.42108797</v>
      </c>
      <c r="T177" s="131">
        <v>176736946.48281497</v>
      </c>
      <c r="U177" s="132">
        <v>1990</v>
      </c>
      <c r="V177" s="132" t="s">
        <v>856</v>
      </c>
      <c r="W177" s="132">
        <v>8</v>
      </c>
      <c r="X177" s="132" t="s">
        <v>1433</v>
      </c>
      <c r="Y177" s="132">
        <v>32</v>
      </c>
      <c r="Z177" s="132">
        <v>75</v>
      </c>
      <c r="AA177" s="132">
        <f>+Z177-Y177</f>
        <v>43</v>
      </c>
    </row>
    <row r="178" spans="1:27">
      <c r="A178" s="120">
        <v>226</v>
      </c>
      <c r="B178" s="121">
        <v>5</v>
      </c>
      <c r="C178" s="122" t="s">
        <v>2428</v>
      </c>
      <c r="D178" s="122" t="s">
        <v>2451</v>
      </c>
      <c r="E178" s="122" t="s">
        <v>2430</v>
      </c>
      <c r="F178" s="160" t="s">
        <v>2452</v>
      </c>
      <c r="G178" s="122" t="s">
        <v>2453</v>
      </c>
      <c r="H178" s="121">
        <v>305</v>
      </c>
      <c r="I178" s="124">
        <v>19.12</v>
      </c>
      <c r="J178" s="125" t="s">
        <v>2454</v>
      </c>
      <c r="K178" s="126" t="s">
        <v>2455</v>
      </c>
      <c r="L178" s="120"/>
      <c r="M178" s="120">
        <v>3209</v>
      </c>
      <c r="N178" s="127">
        <v>33782</v>
      </c>
      <c r="O178" s="120" t="s">
        <v>2435</v>
      </c>
      <c r="P178" s="128" t="s">
        <v>1432</v>
      </c>
      <c r="Q178" s="124">
        <v>19.12</v>
      </c>
      <c r="R178" s="156">
        <v>19.12</v>
      </c>
      <c r="S178" s="130">
        <v>32214407.118871726</v>
      </c>
      <c r="T178" s="131">
        <v>46269613.386709884</v>
      </c>
      <c r="U178" s="132">
        <v>1990</v>
      </c>
      <c r="V178" s="132" t="s">
        <v>856</v>
      </c>
      <c r="W178" s="132">
        <v>8</v>
      </c>
      <c r="X178" s="132" t="s">
        <v>1433</v>
      </c>
      <c r="Y178" s="132">
        <v>32</v>
      </c>
      <c r="Z178" s="132">
        <v>75</v>
      </c>
      <c r="AA178" s="132">
        <f>+Z178-Y178</f>
        <v>43</v>
      </c>
    </row>
    <row r="179" spans="1:27" s="100" customFormat="1">
      <c r="A179" s="136"/>
      <c r="B179" s="137">
        <v>5</v>
      </c>
      <c r="C179" s="141" t="s">
        <v>868</v>
      </c>
      <c r="D179" s="141"/>
      <c r="E179" s="141"/>
      <c r="F179" s="141" t="s">
        <v>815</v>
      </c>
      <c r="G179" s="141"/>
      <c r="H179" s="141"/>
      <c r="I179" s="152">
        <f>SUM(I174:I178)</f>
        <v>178.68</v>
      </c>
      <c r="J179" s="141">
        <v>0</v>
      </c>
      <c r="K179" s="142"/>
      <c r="L179" s="136"/>
      <c r="M179" s="143"/>
      <c r="N179" s="144"/>
      <c r="O179" s="136"/>
      <c r="P179" s="145"/>
      <c r="Q179" s="152">
        <f>SUM(Q174:Q178)</f>
        <v>178.68</v>
      </c>
      <c r="R179" s="165">
        <f t="shared" ref="R179:S179" si="18">SUM(R174:R178)</f>
        <v>178.68</v>
      </c>
      <c r="S179" s="146">
        <f t="shared" si="18"/>
        <v>301049700</v>
      </c>
      <c r="T179" s="147">
        <v>432405599.95069665</v>
      </c>
      <c r="U179" s="148"/>
      <c r="V179" s="148"/>
      <c r="W179" s="148"/>
      <c r="X179" s="148"/>
      <c r="Y179" s="148"/>
      <c r="Z179" s="148"/>
      <c r="AA179" s="148"/>
    </row>
    <row r="180" spans="1:27" ht="11.25" customHeight="1">
      <c r="A180" s="120">
        <v>227</v>
      </c>
      <c r="B180" s="121">
        <v>1</v>
      </c>
      <c r="C180" s="122" t="s">
        <v>2456</v>
      </c>
      <c r="D180" s="122" t="s">
        <v>2457</v>
      </c>
      <c r="E180" s="123" t="s">
        <v>2458</v>
      </c>
      <c r="F180" s="122" t="s">
        <v>2459</v>
      </c>
      <c r="G180" s="123" t="s">
        <v>2460</v>
      </c>
      <c r="H180" s="121">
        <v>8</v>
      </c>
      <c r="I180" s="124">
        <v>482.06599999999997</v>
      </c>
      <c r="J180" s="125" t="s">
        <v>2461</v>
      </c>
      <c r="K180" s="126" t="s">
        <v>2462</v>
      </c>
      <c r="L180" s="120"/>
      <c r="M180" s="120">
        <v>3199</v>
      </c>
      <c r="N180" s="127">
        <v>31047</v>
      </c>
      <c r="O180" s="120" t="s">
        <v>1470</v>
      </c>
      <c r="P180" s="128" t="s">
        <v>1432</v>
      </c>
      <c r="Q180" s="124">
        <v>482.06599999999997</v>
      </c>
      <c r="R180" s="156">
        <v>463.79</v>
      </c>
      <c r="S180" s="130">
        <v>649595127.17000008</v>
      </c>
      <c r="T180" s="131">
        <v>877310127.17000008</v>
      </c>
      <c r="U180" s="132">
        <v>1990</v>
      </c>
      <c r="V180" s="132" t="s">
        <v>856</v>
      </c>
      <c r="W180" s="132">
        <v>30</v>
      </c>
      <c r="X180" s="132" t="s">
        <v>1433</v>
      </c>
      <c r="Y180" s="132">
        <v>32</v>
      </c>
      <c r="Z180" s="132">
        <v>75</v>
      </c>
      <c r="AA180" s="132">
        <f>+Z180-Y180</f>
        <v>43</v>
      </c>
    </row>
    <row r="181" spans="1:27">
      <c r="A181" s="120">
        <v>228</v>
      </c>
      <c r="B181" s="121">
        <v>2</v>
      </c>
      <c r="C181" s="122" t="s">
        <v>2456</v>
      </c>
      <c r="D181" s="122" t="s">
        <v>2463</v>
      </c>
      <c r="E181" s="123" t="s">
        <v>2464</v>
      </c>
      <c r="F181" s="122" t="s">
        <v>2465</v>
      </c>
      <c r="G181" s="123" t="s">
        <v>2466</v>
      </c>
      <c r="H181" s="121">
        <v>56</v>
      </c>
      <c r="I181" s="124">
        <v>12.32</v>
      </c>
      <c r="J181" s="125" t="s">
        <v>2467</v>
      </c>
      <c r="K181" s="166" t="s">
        <v>2468</v>
      </c>
      <c r="L181" s="167"/>
      <c r="M181" s="167" t="s">
        <v>2469</v>
      </c>
      <c r="N181" s="168">
        <v>36228</v>
      </c>
      <c r="O181" s="167" t="s">
        <v>2470</v>
      </c>
      <c r="P181" s="128" t="s">
        <v>1432</v>
      </c>
      <c r="Q181" s="124">
        <v>12.32</v>
      </c>
      <c r="R181" s="156">
        <v>21.3</v>
      </c>
      <c r="S181" s="130">
        <v>29833269.900000002</v>
      </c>
      <c r="T181" s="131">
        <v>39880269.900000006</v>
      </c>
      <c r="U181" s="132">
        <v>1990</v>
      </c>
      <c r="V181" s="132" t="s">
        <v>1737</v>
      </c>
      <c r="W181" s="132">
        <v>30</v>
      </c>
      <c r="X181" s="132" t="s">
        <v>1433</v>
      </c>
      <c r="Y181" s="132">
        <v>32</v>
      </c>
      <c r="Z181" s="132">
        <v>75</v>
      </c>
      <c r="AA181" s="132">
        <f>+Z181-Y181</f>
        <v>43</v>
      </c>
    </row>
    <row r="182" spans="1:27">
      <c r="A182" s="120">
        <v>229</v>
      </c>
      <c r="B182" s="121">
        <v>3</v>
      </c>
      <c r="C182" s="122" t="s">
        <v>2456</v>
      </c>
      <c r="D182" s="122" t="s">
        <v>2471</v>
      </c>
      <c r="E182" s="123" t="s">
        <v>2472</v>
      </c>
      <c r="F182" s="122" t="s">
        <v>2473</v>
      </c>
      <c r="G182" s="123" t="s">
        <v>2474</v>
      </c>
      <c r="H182" s="121">
        <v>0.98630136986301364</v>
      </c>
      <c r="I182" s="124">
        <v>26.125</v>
      </c>
      <c r="J182" s="125" t="s">
        <v>2475</v>
      </c>
      <c r="K182" s="166" t="s">
        <v>2476</v>
      </c>
      <c r="L182" s="167"/>
      <c r="M182" s="167" t="s">
        <v>2469</v>
      </c>
      <c r="N182" s="168">
        <v>36228</v>
      </c>
      <c r="O182" s="167" t="s">
        <v>2470</v>
      </c>
      <c r="P182" s="128" t="s">
        <v>1432</v>
      </c>
      <c r="Q182" s="124">
        <v>26.125</v>
      </c>
      <c r="R182" s="156">
        <v>10.35</v>
      </c>
      <c r="S182" s="130">
        <v>14496448.049999999</v>
      </c>
      <c r="T182" s="131">
        <v>19494448.049999997</v>
      </c>
      <c r="U182" s="132">
        <v>1990</v>
      </c>
      <c r="V182" s="132" t="s">
        <v>1737</v>
      </c>
      <c r="W182" s="132">
        <v>30</v>
      </c>
      <c r="X182" s="132" t="s">
        <v>1433</v>
      </c>
      <c r="Y182" s="132">
        <v>32</v>
      </c>
      <c r="Z182" s="132">
        <v>75</v>
      </c>
      <c r="AA182" s="132">
        <f>+Z182-Y182</f>
        <v>43</v>
      </c>
    </row>
    <row r="183" spans="1:27">
      <c r="A183" s="120">
        <v>230</v>
      </c>
      <c r="B183" s="121">
        <v>4</v>
      </c>
      <c r="C183" s="122" t="s">
        <v>2456</v>
      </c>
      <c r="D183" s="122" t="s">
        <v>2477</v>
      </c>
      <c r="E183" s="123" t="s">
        <v>2478</v>
      </c>
      <c r="F183" s="122" t="s">
        <v>2479</v>
      </c>
      <c r="G183" s="123" t="s">
        <v>2480</v>
      </c>
      <c r="H183" s="121">
        <v>100</v>
      </c>
      <c r="I183" s="124">
        <v>10.58</v>
      </c>
      <c r="J183" s="125" t="s">
        <v>2481</v>
      </c>
      <c r="K183" s="166" t="s">
        <v>2482</v>
      </c>
      <c r="L183" s="167"/>
      <c r="M183" s="167" t="s">
        <v>2469</v>
      </c>
      <c r="N183" s="168">
        <v>36228</v>
      </c>
      <c r="O183" s="167" t="s">
        <v>2470</v>
      </c>
      <c r="P183" s="128" t="s">
        <v>1432</v>
      </c>
      <c r="Q183" s="124">
        <v>10.58</v>
      </c>
      <c r="R183" s="156">
        <v>10.199999999999999</v>
      </c>
      <c r="S183" s="130">
        <v>14286354.6</v>
      </c>
      <c r="T183" s="131">
        <v>19284354.600000001</v>
      </c>
      <c r="U183" s="132">
        <v>1990</v>
      </c>
      <c r="V183" s="132" t="s">
        <v>1737</v>
      </c>
      <c r="W183" s="132">
        <v>30</v>
      </c>
      <c r="X183" s="132" t="s">
        <v>1433</v>
      </c>
      <c r="Y183" s="132">
        <v>32</v>
      </c>
      <c r="Z183" s="132">
        <v>75</v>
      </c>
      <c r="AA183" s="132">
        <f>+Z183-Y183</f>
        <v>43</v>
      </c>
    </row>
    <row r="184" spans="1:27" s="100" customFormat="1">
      <c r="A184" s="136"/>
      <c r="B184" s="137">
        <v>4</v>
      </c>
      <c r="C184" s="138"/>
      <c r="D184" s="138"/>
      <c r="E184" s="138"/>
      <c r="F184" s="139"/>
      <c r="G184" s="139"/>
      <c r="H184" s="137"/>
      <c r="I184" s="152"/>
      <c r="J184" s="141">
        <v>0</v>
      </c>
      <c r="K184" s="142"/>
      <c r="L184" s="136"/>
      <c r="M184" s="143"/>
      <c r="N184" s="144"/>
      <c r="O184" s="136"/>
      <c r="P184" s="145"/>
      <c r="Q184" s="152"/>
      <c r="R184" s="165">
        <f t="shared" ref="R184:S184" si="19">SUM(R180:R183)</f>
        <v>505.64000000000004</v>
      </c>
      <c r="S184" s="146">
        <f t="shared" si="19"/>
        <v>708211199.72000003</v>
      </c>
      <c r="T184" s="147">
        <v>955969199.72000003</v>
      </c>
      <c r="U184" s="148"/>
      <c r="V184" s="148"/>
      <c r="W184" s="148"/>
      <c r="X184" s="148"/>
      <c r="Y184" s="148"/>
      <c r="Z184" s="148"/>
      <c r="AA184" s="148"/>
    </row>
    <row r="185" spans="1:27">
      <c r="A185" s="120">
        <v>231</v>
      </c>
      <c r="B185" s="120">
        <v>1</v>
      </c>
      <c r="C185" s="122" t="s">
        <v>2483</v>
      </c>
      <c r="D185" s="122" t="s">
        <v>2484</v>
      </c>
      <c r="E185" s="123" t="s">
        <v>2485</v>
      </c>
      <c r="F185" s="123" t="s">
        <v>2486</v>
      </c>
      <c r="G185" s="123" t="s">
        <v>2487</v>
      </c>
      <c r="H185" s="121">
        <v>205</v>
      </c>
      <c r="I185" s="124">
        <v>46.54</v>
      </c>
      <c r="J185" s="125" t="s">
        <v>2488</v>
      </c>
      <c r="K185" s="166" t="s">
        <v>2489</v>
      </c>
      <c r="L185" s="169"/>
      <c r="M185" s="169">
        <v>1906</v>
      </c>
      <c r="N185" s="168">
        <v>33396</v>
      </c>
      <c r="O185" s="169" t="s">
        <v>2490</v>
      </c>
      <c r="P185" s="128" t="s">
        <v>1432</v>
      </c>
      <c r="Q185" s="124">
        <v>46.54</v>
      </c>
      <c r="R185" s="170">
        <v>47</v>
      </c>
      <c r="S185" s="130">
        <v>76323451.75</v>
      </c>
      <c r="T185" s="131">
        <v>132390143.18000001</v>
      </c>
      <c r="U185" s="132">
        <v>1990</v>
      </c>
      <c r="V185" s="132" t="s">
        <v>856</v>
      </c>
      <c r="W185" s="132">
        <v>2</v>
      </c>
      <c r="X185" s="132" t="s">
        <v>1433</v>
      </c>
      <c r="Y185" s="132">
        <v>32</v>
      </c>
      <c r="Z185" s="132">
        <v>75</v>
      </c>
      <c r="AA185" s="132">
        <f>+Z185-Y185</f>
        <v>43</v>
      </c>
    </row>
    <row r="186" spans="1:27">
      <c r="A186" s="120">
        <v>232</v>
      </c>
      <c r="B186" s="120">
        <v>2</v>
      </c>
      <c r="C186" s="122" t="s">
        <v>2483</v>
      </c>
      <c r="D186" s="122" t="s">
        <v>2491</v>
      </c>
      <c r="E186" s="123" t="s">
        <v>2492</v>
      </c>
      <c r="F186" s="123" t="s">
        <v>2493</v>
      </c>
      <c r="G186" s="123" t="s">
        <v>2494</v>
      </c>
      <c r="H186" s="121">
        <v>206</v>
      </c>
      <c r="I186" s="124">
        <v>36.46</v>
      </c>
      <c r="J186" s="125" t="s">
        <v>2495</v>
      </c>
      <c r="K186" s="166" t="s">
        <v>2496</v>
      </c>
      <c r="L186" s="169"/>
      <c r="M186" s="169">
        <v>1906</v>
      </c>
      <c r="N186" s="168">
        <v>33396</v>
      </c>
      <c r="O186" s="169" t="s">
        <v>2490</v>
      </c>
      <c r="P186" s="128" t="s">
        <v>1432</v>
      </c>
      <c r="Q186" s="124">
        <v>36.46</v>
      </c>
      <c r="R186" s="170">
        <v>36</v>
      </c>
      <c r="S186" s="130">
        <v>58460517</v>
      </c>
      <c r="T186" s="131">
        <v>102219884.36</v>
      </c>
      <c r="U186" s="132">
        <v>1990</v>
      </c>
      <c r="V186" s="132" t="s">
        <v>856</v>
      </c>
      <c r="W186" s="132">
        <v>2</v>
      </c>
      <c r="X186" s="132" t="s">
        <v>1433</v>
      </c>
      <c r="Y186" s="132">
        <v>32</v>
      </c>
      <c r="Z186" s="132">
        <v>75</v>
      </c>
      <c r="AA186" s="132">
        <f>+Z186-Y186</f>
        <v>43</v>
      </c>
    </row>
    <row r="187" spans="1:27">
      <c r="A187" s="120">
        <v>233</v>
      </c>
      <c r="B187" s="120">
        <v>3</v>
      </c>
      <c r="C187" s="122" t="s">
        <v>2483</v>
      </c>
      <c r="D187" s="122" t="s">
        <v>2497</v>
      </c>
      <c r="E187" s="123" t="s">
        <v>2498</v>
      </c>
      <c r="F187" s="123" t="s">
        <v>2499</v>
      </c>
      <c r="G187" s="123" t="s">
        <v>2500</v>
      </c>
      <c r="H187" s="121">
        <v>207</v>
      </c>
      <c r="I187" s="124">
        <v>36.46</v>
      </c>
      <c r="J187" s="125" t="s">
        <v>2501</v>
      </c>
      <c r="K187" s="166" t="s">
        <v>2502</v>
      </c>
      <c r="L187" s="169"/>
      <c r="M187" s="169">
        <v>1906</v>
      </c>
      <c r="N187" s="168">
        <v>33396</v>
      </c>
      <c r="O187" s="169" t="s">
        <v>2490</v>
      </c>
      <c r="P187" s="128" t="s">
        <v>1432</v>
      </c>
      <c r="Q187" s="124">
        <v>36.46</v>
      </c>
      <c r="R187" s="170">
        <v>36</v>
      </c>
      <c r="S187" s="130">
        <v>58460517</v>
      </c>
      <c r="T187" s="131">
        <v>102219884.36</v>
      </c>
      <c r="U187" s="132">
        <v>1990</v>
      </c>
      <c r="V187" s="132" t="s">
        <v>856</v>
      </c>
      <c r="W187" s="132">
        <v>2</v>
      </c>
      <c r="X187" s="132" t="s">
        <v>1433</v>
      </c>
      <c r="Y187" s="132">
        <v>32</v>
      </c>
      <c r="Z187" s="132">
        <v>75</v>
      </c>
      <c r="AA187" s="132">
        <f>+Z187-Y187</f>
        <v>43</v>
      </c>
    </row>
    <row r="188" spans="1:27">
      <c r="A188" s="120">
        <v>234</v>
      </c>
      <c r="B188" s="120">
        <v>4</v>
      </c>
      <c r="C188" s="122" t="s">
        <v>2483</v>
      </c>
      <c r="D188" s="122" t="s">
        <v>2503</v>
      </c>
      <c r="E188" s="123" t="s">
        <v>2504</v>
      </c>
      <c r="F188" s="123" t="s">
        <v>2505</v>
      </c>
      <c r="G188" s="123" t="s">
        <v>2506</v>
      </c>
      <c r="H188" s="121">
        <v>208</v>
      </c>
      <c r="I188" s="124">
        <v>43.4</v>
      </c>
      <c r="J188" s="125" t="s">
        <v>2507</v>
      </c>
      <c r="K188" s="166" t="s">
        <v>2508</v>
      </c>
      <c r="L188" s="169"/>
      <c r="M188" s="169">
        <v>1906</v>
      </c>
      <c r="N188" s="168">
        <v>33396</v>
      </c>
      <c r="O188" s="169" t="s">
        <v>2490</v>
      </c>
      <c r="P188" s="128" t="s">
        <v>1432</v>
      </c>
      <c r="Q188" s="124">
        <v>43.4</v>
      </c>
      <c r="R188" s="170">
        <v>43</v>
      </c>
      <c r="S188" s="130">
        <v>69827839.75</v>
      </c>
      <c r="T188" s="131">
        <v>121792088.49000001</v>
      </c>
      <c r="U188" s="132">
        <v>1990</v>
      </c>
      <c r="V188" s="132" t="s">
        <v>856</v>
      </c>
      <c r="W188" s="132">
        <v>2</v>
      </c>
      <c r="X188" s="132" t="s">
        <v>1433</v>
      </c>
      <c r="Y188" s="132">
        <v>32</v>
      </c>
      <c r="Z188" s="132">
        <v>75</v>
      </c>
      <c r="AA188" s="132">
        <f>+Z188-Y188</f>
        <v>43</v>
      </c>
    </row>
    <row r="189" spans="1:27" s="100" customFormat="1">
      <c r="A189" s="136"/>
      <c r="B189" s="136">
        <v>4</v>
      </c>
      <c r="C189" s="138" t="s">
        <v>868</v>
      </c>
      <c r="D189" s="138"/>
      <c r="E189" s="139" t="s">
        <v>815</v>
      </c>
      <c r="F189" s="139"/>
      <c r="G189" s="139"/>
      <c r="H189" s="141"/>
      <c r="I189" s="152">
        <v>162.86000000000001</v>
      </c>
      <c r="J189" s="141">
        <v>0</v>
      </c>
      <c r="K189" s="142"/>
      <c r="L189" s="136"/>
      <c r="M189" s="143"/>
      <c r="N189" s="144"/>
      <c r="O189" s="136"/>
      <c r="P189" s="145"/>
      <c r="Q189" s="152">
        <v>162.86000000000001</v>
      </c>
      <c r="R189" s="171">
        <f>SUM(R185:R188)</f>
        <v>162</v>
      </c>
      <c r="S189" s="146">
        <f t="shared" ref="S189" si="20">SUM(S185:S188)</f>
        <v>263072325.5</v>
      </c>
      <c r="T189" s="147">
        <v>458622000.39000005</v>
      </c>
      <c r="U189" s="148"/>
      <c r="V189" s="148"/>
      <c r="W189" s="148"/>
      <c r="X189" s="148"/>
      <c r="Y189" s="148"/>
      <c r="Z189" s="148"/>
      <c r="AA189" s="148"/>
    </row>
    <row r="190" spans="1:27" ht="11.25" customHeight="1">
      <c r="A190" s="120">
        <v>235</v>
      </c>
      <c r="B190" s="120">
        <v>1</v>
      </c>
      <c r="C190" s="122" t="s">
        <v>2509</v>
      </c>
      <c r="D190" s="122" t="s">
        <v>2510</v>
      </c>
      <c r="E190" s="123" t="s">
        <v>2511</v>
      </c>
      <c r="F190" s="123" t="s">
        <v>2512</v>
      </c>
      <c r="G190" s="123" t="s">
        <v>2513</v>
      </c>
      <c r="H190" s="121" t="s">
        <v>2514</v>
      </c>
      <c r="I190" s="124">
        <v>44.28</v>
      </c>
      <c r="J190" s="125" t="s">
        <v>2515</v>
      </c>
      <c r="K190" s="166" t="s">
        <v>2516</v>
      </c>
      <c r="L190" s="120"/>
      <c r="M190" s="120">
        <v>2050</v>
      </c>
      <c r="N190" s="127">
        <v>32749</v>
      </c>
      <c r="O190" s="120" t="s">
        <v>2517</v>
      </c>
      <c r="P190" s="128" t="s">
        <v>1432</v>
      </c>
      <c r="Q190" s="124">
        <v>44.28</v>
      </c>
      <c r="R190" s="133">
        <v>44.28</v>
      </c>
      <c r="S190" s="130">
        <v>90936263.84364821</v>
      </c>
      <c r="T190" s="131">
        <v>110167013.84364821</v>
      </c>
      <c r="U190" s="132">
        <v>1988</v>
      </c>
      <c r="V190" s="132" t="s">
        <v>856</v>
      </c>
      <c r="W190" s="132">
        <v>6</v>
      </c>
      <c r="X190" s="132" t="s">
        <v>1433</v>
      </c>
      <c r="Y190" s="132">
        <v>34</v>
      </c>
      <c r="Z190" s="132">
        <v>75</v>
      </c>
      <c r="AA190" s="132">
        <f>+Z190-Y190</f>
        <v>41</v>
      </c>
    </row>
    <row r="191" spans="1:27">
      <c r="A191" s="120">
        <v>236</v>
      </c>
      <c r="B191" s="120">
        <v>2</v>
      </c>
      <c r="C191" s="122" t="s">
        <v>2509</v>
      </c>
      <c r="D191" s="122" t="s">
        <v>2518</v>
      </c>
      <c r="E191" s="123" t="s">
        <v>2519</v>
      </c>
      <c r="F191" s="123" t="s">
        <v>2520</v>
      </c>
      <c r="G191" s="123" t="s">
        <v>2521</v>
      </c>
      <c r="H191" s="121" t="s">
        <v>2522</v>
      </c>
      <c r="I191" s="124">
        <v>34.57</v>
      </c>
      <c r="J191" s="125" t="s">
        <v>2523</v>
      </c>
      <c r="K191" s="166" t="s">
        <v>2516</v>
      </c>
      <c r="L191" s="120"/>
      <c r="M191" s="120">
        <v>2050</v>
      </c>
      <c r="N191" s="127">
        <v>32749</v>
      </c>
      <c r="O191" s="120" t="s">
        <v>2517</v>
      </c>
      <c r="P191" s="128" t="s">
        <v>1432</v>
      </c>
      <c r="Q191" s="124">
        <v>34.57</v>
      </c>
      <c r="R191" s="133">
        <v>34.57</v>
      </c>
      <c r="S191" s="130">
        <v>70995181.596091211</v>
      </c>
      <c r="T191" s="131">
        <v>86729431.596091211</v>
      </c>
      <c r="U191" s="132">
        <v>1988</v>
      </c>
      <c r="V191" s="132" t="s">
        <v>856</v>
      </c>
      <c r="W191" s="132">
        <v>6</v>
      </c>
      <c r="X191" s="132" t="s">
        <v>1433</v>
      </c>
      <c r="Y191" s="132">
        <v>34</v>
      </c>
      <c r="Z191" s="132">
        <v>75</v>
      </c>
      <c r="AA191" s="132">
        <f>+Z191-Y191</f>
        <v>41</v>
      </c>
    </row>
    <row r="192" spans="1:27">
      <c r="A192" s="120">
        <v>237</v>
      </c>
      <c r="B192" s="120">
        <v>3</v>
      </c>
      <c r="C192" s="122" t="s">
        <v>2509</v>
      </c>
      <c r="D192" s="122" t="s">
        <v>2524</v>
      </c>
      <c r="E192" s="123" t="s">
        <v>2525</v>
      </c>
      <c r="F192" s="123" t="s">
        <v>2526</v>
      </c>
      <c r="G192" s="123" t="s">
        <v>2527</v>
      </c>
      <c r="H192" s="121" t="s">
        <v>2528</v>
      </c>
      <c r="I192" s="124">
        <v>34.74</v>
      </c>
      <c r="J192" s="125" t="s">
        <v>2529</v>
      </c>
      <c r="K192" s="166" t="s">
        <v>2516</v>
      </c>
      <c r="L192" s="120"/>
      <c r="M192" s="120">
        <v>2050</v>
      </c>
      <c r="N192" s="127">
        <v>32749</v>
      </c>
      <c r="O192" s="120" t="s">
        <v>2517</v>
      </c>
      <c r="P192" s="128" t="s">
        <v>1432</v>
      </c>
      <c r="Q192" s="124">
        <v>34.74</v>
      </c>
      <c r="R192" s="133">
        <v>34.74</v>
      </c>
      <c r="S192" s="130">
        <v>71344304.560260594</v>
      </c>
      <c r="T192" s="131">
        <v>87078554.560260594</v>
      </c>
      <c r="U192" s="132">
        <v>1988</v>
      </c>
      <c r="V192" s="132" t="s">
        <v>856</v>
      </c>
      <c r="W192" s="132">
        <v>6</v>
      </c>
      <c r="X192" s="132" t="s">
        <v>1433</v>
      </c>
      <c r="Y192" s="132">
        <v>34</v>
      </c>
      <c r="Z192" s="132">
        <v>75</v>
      </c>
      <c r="AA192" s="132">
        <f>+Z192-Y192</f>
        <v>41</v>
      </c>
    </row>
    <row r="193" spans="1:27" s="100" customFormat="1">
      <c r="A193" s="136"/>
      <c r="B193" s="136">
        <v>3</v>
      </c>
      <c r="C193" s="138" t="s">
        <v>868</v>
      </c>
      <c r="D193" s="138"/>
      <c r="E193" s="139" t="s">
        <v>815</v>
      </c>
      <c r="F193" s="139"/>
      <c r="G193" s="139"/>
      <c r="H193" s="137"/>
      <c r="I193" s="152">
        <v>113.59</v>
      </c>
      <c r="J193" s="141">
        <v>0</v>
      </c>
      <c r="K193" s="142"/>
      <c r="L193" s="136"/>
      <c r="M193" s="143"/>
      <c r="N193" s="144"/>
      <c r="O193" s="136"/>
      <c r="P193" s="145"/>
      <c r="Q193" s="152">
        <v>113.59</v>
      </c>
      <c r="R193" s="165">
        <f t="shared" ref="R193:S193" si="21">SUM(R190:R192)</f>
        <v>113.59</v>
      </c>
      <c r="S193" s="146">
        <f t="shared" si="21"/>
        <v>233275750</v>
      </c>
      <c r="T193" s="147">
        <v>283975000</v>
      </c>
      <c r="U193" s="148"/>
      <c r="V193" s="148"/>
      <c r="W193" s="148"/>
      <c r="X193" s="148"/>
      <c r="Y193" s="148"/>
      <c r="Z193" s="148"/>
      <c r="AA193" s="148"/>
    </row>
    <row r="194" spans="1:27" ht="11.25" customHeight="1">
      <c r="A194" s="120">
        <v>238</v>
      </c>
      <c r="B194" s="121">
        <v>1</v>
      </c>
      <c r="C194" s="122" t="s">
        <v>2530</v>
      </c>
      <c r="D194" s="122" t="s">
        <v>2531</v>
      </c>
      <c r="E194" s="122" t="s">
        <v>2532</v>
      </c>
      <c r="F194" s="151" t="s">
        <v>2533</v>
      </c>
      <c r="G194" s="123" t="s">
        <v>2534</v>
      </c>
      <c r="H194" s="121">
        <v>501</v>
      </c>
      <c r="I194" s="124">
        <v>92.06</v>
      </c>
      <c r="J194" s="125" t="s">
        <v>2535</v>
      </c>
      <c r="K194" s="126" t="s">
        <v>2536</v>
      </c>
      <c r="L194" s="120"/>
      <c r="M194" s="120">
        <v>8480</v>
      </c>
      <c r="N194" s="127">
        <v>32871</v>
      </c>
      <c r="O194" s="120" t="s">
        <v>2537</v>
      </c>
      <c r="P194" s="128" t="s">
        <v>2538</v>
      </c>
      <c r="Q194" s="124">
        <v>92.06</v>
      </c>
      <c r="R194" s="172">
        <v>92.06</v>
      </c>
      <c r="S194" s="130">
        <v>115256251.8729165</v>
      </c>
      <c r="T194" s="173">
        <v>154347751.87291652</v>
      </c>
      <c r="U194" s="132">
        <v>1989</v>
      </c>
      <c r="V194" s="132" t="s">
        <v>856</v>
      </c>
      <c r="W194" s="132">
        <v>5</v>
      </c>
      <c r="X194" s="132" t="s">
        <v>2539</v>
      </c>
      <c r="Y194" s="132">
        <v>33</v>
      </c>
      <c r="Z194" s="132">
        <v>75</v>
      </c>
      <c r="AA194" s="132">
        <f>+Z194-Y194</f>
        <v>42</v>
      </c>
    </row>
    <row r="195" spans="1:27">
      <c r="A195" s="120">
        <v>239</v>
      </c>
      <c r="B195" s="121">
        <v>2</v>
      </c>
      <c r="C195" s="122" t="s">
        <v>2530</v>
      </c>
      <c r="D195" s="122" t="s">
        <v>2540</v>
      </c>
      <c r="E195" s="122" t="s">
        <v>2532</v>
      </c>
      <c r="F195" s="151" t="s">
        <v>2541</v>
      </c>
      <c r="G195" s="123" t="s">
        <v>2542</v>
      </c>
      <c r="H195" s="121">
        <v>502</v>
      </c>
      <c r="I195" s="124">
        <v>135.54</v>
      </c>
      <c r="J195" s="125" t="s">
        <v>2543</v>
      </c>
      <c r="K195" s="126" t="s">
        <v>2544</v>
      </c>
      <c r="L195" s="120"/>
      <c r="M195" s="120">
        <v>8480</v>
      </c>
      <c r="N195" s="127">
        <v>32871</v>
      </c>
      <c r="O195" s="120" t="s">
        <v>2537</v>
      </c>
      <c r="P195" s="128" t="s">
        <v>2538</v>
      </c>
      <c r="Q195" s="124">
        <v>135.54</v>
      </c>
      <c r="R195" s="172">
        <v>135.54</v>
      </c>
      <c r="S195" s="130">
        <v>169691857.25456336</v>
      </c>
      <c r="T195" s="173">
        <v>227210857.25456336</v>
      </c>
      <c r="U195" s="132">
        <v>1989</v>
      </c>
      <c r="V195" s="132" t="s">
        <v>856</v>
      </c>
      <c r="W195" s="132">
        <v>5</v>
      </c>
      <c r="X195" s="132" t="s">
        <v>2539</v>
      </c>
      <c r="Y195" s="132">
        <v>33</v>
      </c>
      <c r="Z195" s="132">
        <v>75</v>
      </c>
      <c r="AA195" s="132">
        <f>+Z195-Y195</f>
        <v>42</v>
      </c>
    </row>
    <row r="196" spans="1:27">
      <c r="A196" s="120">
        <v>240</v>
      </c>
      <c r="B196" s="121">
        <v>3</v>
      </c>
      <c r="C196" s="122" t="s">
        <v>2530</v>
      </c>
      <c r="D196" s="122" t="s">
        <v>2545</v>
      </c>
      <c r="E196" s="122" t="s">
        <v>2546</v>
      </c>
      <c r="F196" s="174" t="s">
        <v>2547</v>
      </c>
      <c r="G196" s="123" t="s">
        <v>2548</v>
      </c>
      <c r="H196" s="121">
        <v>14</v>
      </c>
      <c r="I196" s="124">
        <v>10.8</v>
      </c>
      <c r="J196" s="125" t="s">
        <v>2549</v>
      </c>
      <c r="K196" s="126" t="s">
        <v>2550</v>
      </c>
      <c r="L196" s="120"/>
      <c r="M196" s="120">
        <v>8480</v>
      </c>
      <c r="N196" s="127">
        <v>32871</v>
      </c>
      <c r="O196" s="120" t="s">
        <v>2537</v>
      </c>
      <c r="P196" s="128" t="s">
        <v>2538</v>
      </c>
      <c r="Q196" s="124">
        <v>10.8</v>
      </c>
      <c r="R196" s="172">
        <v>10.8</v>
      </c>
      <c r="S196" s="130">
        <v>13521263.52626003</v>
      </c>
      <c r="T196" s="173">
        <v>18057263.52626003</v>
      </c>
      <c r="U196" s="132">
        <v>1989</v>
      </c>
      <c r="V196" s="132" t="s">
        <v>1737</v>
      </c>
      <c r="W196" s="132">
        <v>5</v>
      </c>
      <c r="X196" s="132" t="s">
        <v>2539</v>
      </c>
      <c r="Y196" s="132">
        <v>33</v>
      </c>
      <c r="Z196" s="132">
        <v>75</v>
      </c>
      <c r="AA196" s="132">
        <f>+Z196-Y196</f>
        <v>42</v>
      </c>
    </row>
    <row r="197" spans="1:27">
      <c r="A197" s="120">
        <v>241</v>
      </c>
      <c r="B197" s="121">
        <v>4</v>
      </c>
      <c r="C197" s="122" t="s">
        <v>2530</v>
      </c>
      <c r="D197" s="122" t="s">
        <v>2551</v>
      </c>
      <c r="E197" s="122" t="s">
        <v>2546</v>
      </c>
      <c r="F197" s="174" t="s">
        <v>2552</v>
      </c>
      <c r="G197" s="123" t="s">
        <v>2553</v>
      </c>
      <c r="H197" s="121">
        <v>15</v>
      </c>
      <c r="I197" s="124">
        <v>10.8</v>
      </c>
      <c r="J197" s="125" t="s">
        <v>2554</v>
      </c>
      <c r="K197" s="126" t="s">
        <v>2555</v>
      </c>
      <c r="L197" s="120"/>
      <c r="M197" s="120">
        <v>8480</v>
      </c>
      <c r="N197" s="127">
        <v>32871</v>
      </c>
      <c r="O197" s="120" t="s">
        <v>2537</v>
      </c>
      <c r="P197" s="128" t="s">
        <v>2538</v>
      </c>
      <c r="Q197" s="124">
        <v>10.8</v>
      </c>
      <c r="R197" s="172">
        <v>10.8</v>
      </c>
      <c r="S197" s="130">
        <v>13521263.52626003</v>
      </c>
      <c r="T197" s="173">
        <v>18057263.52626003</v>
      </c>
      <c r="U197" s="132">
        <v>1989</v>
      </c>
      <c r="V197" s="132" t="s">
        <v>1737</v>
      </c>
      <c r="W197" s="132">
        <v>5</v>
      </c>
      <c r="X197" s="132" t="s">
        <v>2539</v>
      </c>
      <c r="Y197" s="132">
        <v>33</v>
      </c>
      <c r="Z197" s="132">
        <v>75</v>
      </c>
      <c r="AA197" s="132">
        <f>+Z197-Y197</f>
        <v>42</v>
      </c>
    </row>
    <row r="198" spans="1:27" s="100" customFormat="1">
      <c r="A198" s="136"/>
      <c r="B198" s="137">
        <v>4</v>
      </c>
      <c r="C198" s="138" t="s">
        <v>868</v>
      </c>
      <c r="D198" s="138"/>
      <c r="E198" s="138"/>
      <c r="F198" s="139" t="s">
        <v>815</v>
      </c>
      <c r="G198" s="139"/>
      <c r="H198" s="137"/>
      <c r="I198" s="152">
        <f>SUM(I194:I197)</f>
        <v>249.20000000000002</v>
      </c>
      <c r="J198" s="141">
        <v>0</v>
      </c>
      <c r="K198" s="142"/>
      <c r="L198" s="136"/>
      <c r="M198" s="143"/>
      <c r="N198" s="144"/>
      <c r="O198" s="136"/>
      <c r="P198" s="145"/>
      <c r="Q198" s="152">
        <f>SUM(Q194:Q197)</f>
        <v>249.20000000000002</v>
      </c>
      <c r="R198" s="146">
        <f t="shared" ref="R198:S198" si="22">SUM(R194:R197)</f>
        <v>249.20000000000002</v>
      </c>
      <c r="S198" s="146">
        <f t="shared" si="22"/>
        <v>311990636.17999989</v>
      </c>
      <c r="T198" s="147">
        <v>417673136.17999995</v>
      </c>
      <c r="U198" s="148"/>
      <c r="V198" s="148"/>
      <c r="W198" s="148"/>
      <c r="X198" s="148"/>
      <c r="Y198" s="149">
        <f t="shared" ref="Y198:AA198" si="23">SUM(Y194:Y197)</f>
        <v>132</v>
      </c>
      <c r="Z198" s="149">
        <f t="shared" si="23"/>
        <v>300</v>
      </c>
      <c r="AA198" s="148">
        <f t="shared" si="23"/>
        <v>168</v>
      </c>
    </row>
    <row r="199" spans="1:27" ht="11.25" customHeight="1">
      <c r="A199" s="120">
        <v>242</v>
      </c>
      <c r="B199" s="120">
        <v>1</v>
      </c>
      <c r="C199" s="122" t="s">
        <v>2556</v>
      </c>
      <c r="D199" s="122" t="s">
        <v>2557</v>
      </c>
      <c r="E199" s="123" t="s">
        <v>2558</v>
      </c>
      <c r="F199" s="123" t="s">
        <v>2559</v>
      </c>
      <c r="G199" s="123" t="s">
        <v>2560</v>
      </c>
      <c r="H199" s="121">
        <v>701</v>
      </c>
      <c r="I199" s="124">
        <v>104.75</v>
      </c>
      <c r="J199" s="125" t="s">
        <v>2561</v>
      </c>
      <c r="K199" s="166" t="s">
        <v>2562</v>
      </c>
      <c r="L199" s="169"/>
      <c r="M199" s="169">
        <v>990</v>
      </c>
      <c r="N199" s="168">
        <v>31532</v>
      </c>
      <c r="O199" s="169" t="s">
        <v>2563</v>
      </c>
      <c r="P199" s="128" t="s">
        <v>1432</v>
      </c>
      <c r="Q199" s="124">
        <v>104.75</v>
      </c>
      <c r="R199" s="129">
        <v>104.75</v>
      </c>
      <c r="S199" s="130">
        <v>227672257.86812574</v>
      </c>
      <c r="T199" s="131">
        <v>270200757.86812574</v>
      </c>
      <c r="U199" s="132">
        <v>1983</v>
      </c>
      <c r="V199" s="132" t="s">
        <v>856</v>
      </c>
      <c r="W199" s="132">
        <v>17</v>
      </c>
      <c r="X199" s="132" t="s">
        <v>1433</v>
      </c>
      <c r="Y199" s="132">
        <v>39</v>
      </c>
      <c r="Z199" s="132">
        <v>75</v>
      </c>
      <c r="AA199" s="132">
        <f t="shared" ref="AA199:AA217" si="24">+Z199-Y199</f>
        <v>36</v>
      </c>
    </row>
    <row r="200" spans="1:27">
      <c r="A200" s="120">
        <v>243</v>
      </c>
      <c r="B200" s="120">
        <v>2</v>
      </c>
      <c r="C200" s="122" t="s">
        <v>2556</v>
      </c>
      <c r="D200" s="122" t="s">
        <v>2564</v>
      </c>
      <c r="E200" s="123" t="s">
        <v>2565</v>
      </c>
      <c r="F200" s="123" t="s">
        <v>2566</v>
      </c>
      <c r="G200" s="123" t="s">
        <v>2567</v>
      </c>
      <c r="H200" s="121">
        <v>702</v>
      </c>
      <c r="I200" s="124">
        <v>57.85</v>
      </c>
      <c r="J200" s="125" t="s">
        <v>2568</v>
      </c>
      <c r="K200" s="166" t="s">
        <v>2569</v>
      </c>
      <c r="L200" s="120"/>
      <c r="M200" s="169">
        <v>990</v>
      </c>
      <c r="N200" s="168">
        <v>31532</v>
      </c>
      <c r="O200" s="169" t="s">
        <v>2563</v>
      </c>
      <c r="P200" s="128" t="s">
        <v>1432</v>
      </c>
      <c r="Q200" s="124">
        <v>57.85</v>
      </c>
      <c r="R200" s="129">
        <v>57.85</v>
      </c>
      <c r="S200" s="130">
        <v>125735943.84411526</v>
      </c>
      <c r="T200" s="131">
        <v>149223043.84411526</v>
      </c>
      <c r="U200" s="132">
        <v>1983</v>
      </c>
      <c r="V200" s="132" t="s">
        <v>856</v>
      </c>
      <c r="W200" s="132">
        <v>17</v>
      </c>
      <c r="X200" s="132" t="s">
        <v>1433</v>
      </c>
      <c r="Y200" s="132">
        <v>39</v>
      </c>
      <c r="Z200" s="132">
        <v>75</v>
      </c>
      <c r="AA200" s="132">
        <f t="shared" si="24"/>
        <v>36</v>
      </c>
    </row>
    <row r="201" spans="1:27">
      <c r="A201" s="120">
        <v>244</v>
      </c>
      <c r="B201" s="120">
        <v>3</v>
      </c>
      <c r="C201" s="122" t="s">
        <v>2556</v>
      </c>
      <c r="D201" s="122" t="s">
        <v>2570</v>
      </c>
      <c r="E201" s="123" t="s">
        <v>2571</v>
      </c>
      <c r="F201" s="123" t="s">
        <v>2572</v>
      </c>
      <c r="G201" s="123" t="s">
        <v>2573</v>
      </c>
      <c r="H201" s="121">
        <v>703</v>
      </c>
      <c r="I201" s="124">
        <v>48.9</v>
      </c>
      <c r="J201" s="125" t="s">
        <v>2574</v>
      </c>
      <c r="K201" s="166" t="s">
        <v>2575</v>
      </c>
      <c r="L201" s="120"/>
      <c r="M201" s="169">
        <v>990</v>
      </c>
      <c r="N201" s="168">
        <v>31532</v>
      </c>
      <c r="O201" s="169" t="s">
        <v>2563</v>
      </c>
      <c r="P201" s="128" t="s">
        <v>1432</v>
      </c>
      <c r="Q201" s="124">
        <v>48.9</v>
      </c>
      <c r="R201" s="129">
        <v>48.9</v>
      </c>
      <c r="S201" s="130">
        <v>106283278.37471454</v>
      </c>
      <c r="T201" s="131">
        <v>126136678.37471454</v>
      </c>
      <c r="U201" s="132">
        <v>1983</v>
      </c>
      <c r="V201" s="132" t="s">
        <v>856</v>
      </c>
      <c r="W201" s="132">
        <v>17</v>
      </c>
      <c r="X201" s="132" t="s">
        <v>1433</v>
      </c>
      <c r="Y201" s="132">
        <v>39</v>
      </c>
      <c r="Z201" s="132">
        <v>75</v>
      </c>
      <c r="AA201" s="132">
        <f t="shared" si="24"/>
        <v>36</v>
      </c>
    </row>
    <row r="202" spans="1:27">
      <c r="A202" s="120">
        <v>245</v>
      </c>
      <c r="B202" s="120">
        <v>4</v>
      </c>
      <c r="C202" s="122" t="s">
        <v>2556</v>
      </c>
      <c r="D202" s="122" t="s">
        <v>2576</v>
      </c>
      <c r="E202" s="123" t="s">
        <v>2577</v>
      </c>
      <c r="F202" s="123" t="s">
        <v>2578</v>
      </c>
      <c r="G202" s="123" t="s">
        <v>2579</v>
      </c>
      <c r="H202" s="121">
        <v>704</v>
      </c>
      <c r="I202" s="124">
        <v>67.599999999999994</v>
      </c>
      <c r="J202" s="125" t="s">
        <v>2580</v>
      </c>
      <c r="K202" s="166" t="s">
        <v>2581</v>
      </c>
      <c r="L202" s="120"/>
      <c r="M202" s="169">
        <v>990</v>
      </c>
      <c r="N202" s="168">
        <v>31532</v>
      </c>
      <c r="O202" s="169" t="s">
        <v>2563</v>
      </c>
      <c r="P202" s="128" t="s">
        <v>1432</v>
      </c>
      <c r="Q202" s="124">
        <v>67.599999999999994</v>
      </c>
      <c r="R202" s="129">
        <v>67.599999999999994</v>
      </c>
      <c r="S202" s="130">
        <v>146927395.0537976</v>
      </c>
      <c r="T202" s="131">
        <v>174372995.0537976</v>
      </c>
      <c r="U202" s="132">
        <v>1983</v>
      </c>
      <c r="V202" s="132" t="s">
        <v>856</v>
      </c>
      <c r="W202" s="132">
        <v>17</v>
      </c>
      <c r="X202" s="132" t="s">
        <v>1433</v>
      </c>
      <c r="Y202" s="132">
        <v>39</v>
      </c>
      <c r="Z202" s="132">
        <v>75</v>
      </c>
      <c r="AA202" s="132">
        <f t="shared" si="24"/>
        <v>36</v>
      </c>
    </row>
    <row r="203" spans="1:27">
      <c r="A203" s="120">
        <v>246</v>
      </c>
      <c r="B203" s="120">
        <v>5</v>
      </c>
      <c r="C203" s="122" t="s">
        <v>2556</v>
      </c>
      <c r="D203" s="122" t="s">
        <v>2582</v>
      </c>
      <c r="E203" s="123" t="s">
        <v>2583</v>
      </c>
      <c r="F203" s="123" t="s">
        <v>2584</v>
      </c>
      <c r="G203" s="123" t="s">
        <v>2585</v>
      </c>
      <c r="H203" s="121">
        <v>705</v>
      </c>
      <c r="I203" s="124">
        <v>99.45</v>
      </c>
      <c r="J203" s="125" t="s">
        <v>2586</v>
      </c>
      <c r="K203" s="166" t="s">
        <v>2587</v>
      </c>
      <c r="L203" s="120"/>
      <c r="M203" s="169">
        <v>990</v>
      </c>
      <c r="N203" s="168">
        <v>31532</v>
      </c>
      <c r="O203" s="169" t="s">
        <v>2563</v>
      </c>
      <c r="P203" s="128" t="s">
        <v>1432</v>
      </c>
      <c r="Q203" s="124">
        <v>99.45</v>
      </c>
      <c r="R203" s="129">
        <v>99.45</v>
      </c>
      <c r="S203" s="130">
        <v>216152802.33875993</v>
      </c>
      <c r="T203" s="131">
        <v>256529502.33875993</v>
      </c>
      <c r="U203" s="132">
        <v>1983</v>
      </c>
      <c r="V203" s="132" t="s">
        <v>856</v>
      </c>
      <c r="W203" s="132">
        <v>17</v>
      </c>
      <c r="X203" s="132" t="s">
        <v>1433</v>
      </c>
      <c r="Y203" s="132">
        <v>39</v>
      </c>
      <c r="Z203" s="132">
        <v>75</v>
      </c>
      <c r="AA203" s="132">
        <f t="shared" si="24"/>
        <v>36</v>
      </c>
    </row>
    <row r="204" spans="1:27">
      <c r="A204" s="120">
        <v>247</v>
      </c>
      <c r="B204" s="120">
        <v>6</v>
      </c>
      <c r="C204" s="122" t="s">
        <v>2556</v>
      </c>
      <c r="D204" s="122" t="s">
        <v>2588</v>
      </c>
      <c r="E204" s="123" t="s">
        <v>2589</v>
      </c>
      <c r="F204" s="123" t="s">
        <v>2590</v>
      </c>
      <c r="G204" s="123" t="s">
        <v>2591</v>
      </c>
      <c r="H204" s="121">
        <v>706</v>
      </c>
      <c r="I204" s="124">
        <v>51.25</v>
      </c>
      <c r="J204" s="125" t="s">
        <v>2592</v>
      </c>
      <c r="K204" s="166" t="s">
        <v>2593</v>
      </c>
      <c r="L204" s="120"/>
      <c r="M204" s="169">
        <v>990</v>
      </c>
      <c r="N204" s="168">
        <v>31532</v>
      </c>
      <c r="O204" s="169" t="s">
        <v>2563</v>
      </c>
      <c r="P204" s="128" t="s">
        <v>1432</v>
      </c>
      <c r="Q204" s="124">
        <v>51.25</v>
      </c>
      <c r="R204" s="129">
        <v>51.25</v>
      </c>
      <c r="S204" s="130">
        <v>111390961.48679182</v>
      </c>
      <c r="T204" s="131">
        <v>132198461.48679182</v>
      </c>
      <c r="U204" s="132">
        <v>1983</v>
      </c>
      <c r="V204" s="132" t="s">
        <v>856</v>
      </c>
      <c r="W204" s="132">
        <v>17</v>
      </c>
      <c r="X204" s="132" t="s">
        <v>1433</v>
      </c>
      <c r="Y204" s="132">
        <v>39</v>
      </c>
      <c r="Z204" s="132">
        <v>75</v>
      </c>
      <c r="AA204" s="132">
        <f t="shared" si="24"/>
        <v>36</v>
      </c>
    </row>
    <row r="205" spans="1:27">
      <c r="A205" s="120">
        <v>248</v>
      </c>
      <c r="B205" s="120">
        <v>7</v>
      </c>
      <c r="C205" s="122" t="s">
        <v>2556</v>
      </c>
      <c r="D205" s="122" t="s">
        <v>2594</v>
      </c>
      <c r="E205" s="123" t="s">
        <v>2595</v>
      </c>
      <c r="F205" s="123" t="s">
        <v>2596</v>
      </c>
      <c r="G205" s="123" t="s">
        <v>2597</v>
      </c>
      <c r="H205" s="121">
        <v>707</v>
      </c>
      <c r="I205" s="124">
        <v>82.55</v>
      </c>
      <c r="J205" s="125" t="s">
        <v>2598</v>
      </c>
      <c r="K205" s="166" t="s">
        <v>2599</v>
      </c>
      <c r="L205" s="120"/>
      <c r="M205" s="169">
        <v>990</v>
      </c>
      <c r="N205" s="168">
        <v>31532</v>
      </c>
      <c r="O205" s="169" t="s">
        <v>2563</v>
      </c>
      <c r="P205" s="128" t="s">
        <v>1432</v>
      </c>
      <c r="Q205" s="124">
        <v>82.55</v>
      </c>
      <c r="R205" s="129">
        <v>82.55</v>
      </c>
      <c r="S205" s="130">
        <v>179420953.57531053</v>
      </c>
      <c r="T205" s="131">
        <v>212936253.57531053</v>
      </c>
      <c r="U205" s="132">
        <v>1983</v>
      </c>
      <c r="V205" s="132" t="s">
        <v>856</v>
      </c>
      <c r="W205" s="132">
        <v>17</v>
      </c>
      <c r="X205" s="132" t="s">
        <v>1433</v>
      </c>
      <c r="Y205" s="132">
        <v>39</v>
      </c>
      <c r="Z205" s="132">
        <v>75</v>
      </c>
      <c r="AA205" s="132">
        <f t="shared" si="24"/>
        <v>36</v>
      </c>
    </row>
    <row r="206" spans="1:27">
      <c r="A206" s="120">
        <v>249</v>
      </c>
      <c r="B206" s="120">
        <v>8</v>
      </c>
      <c r="C206" s="122" t="s">
        <v>2556</v>
      </c>
      <c r="D206" s="122" t="s">
        <v>2600</v>
      </c>
      <c r="E206" s="123" t="s">
        <v>2601</v>
      </c>
      <c r="F206" s="123" t="s">
        <v>2602</v>
      </c>
      <c r="G206" s="123" t="s">
        <v>2603</v>
      </c>
      <c r="H206" s="121">
        <v>708</v>
      </c>
      <c r="I206" s="124">
        <v>54.1</v>
      </c>
      <c r="J206" s="125" t="s">
        <v>2604</v>
      </c>
      <c r="K206" s="166" t="s">
        <v>2605</v>
      </c>
      <c r="L206" s="120"/>
      <c r="M206" s="169">
        <v>990</v>
      </c>
      <c r="N206" s="168">
        <v>31532</v>
      </c>
      <c r="O206" s="169" t="s">
        <v>2563</v>
      </c>
      <c r="P206" s="128" t="s">
        <v>1432</v>
      </c>
      <c r="Q206" s="124">
        <v>54.1</v>
      </c>
      <c r="R206" s="129">
        <v>54.1</v>
      </c>
      <c r="S206" s="130">
        <v>117585385.68654513</v>
      </c>
      <c r="T206" s="131">
        <v>139549985.68654513</v>
      </c>
      <c r="U206" s="132">
        <v>1983</v>
      </c>
      <c r="V206" s="132" t="s">
        <v>856</v>
      </c>
      <c r="W206" s="132">
        <v>17</v>
      </c>
      <c r="X206" s="132" t="s">
        <v>1433</v>
      </c>
      <c r="Y206" s="132">
        <v>39</v>
      </c>
      <c r="Z206" s="132">
        <v>75</v>
      </c>
      <c r="AA206" s="132">
        <f t="shared" si="24"/>
        <v>36</v>
      </c>
    </row>
    <row r="207" spans="1:27">
      <c r="A207" s="120">
        <v>250</v>
      </c>
      <c r="B207" s="120">
        <v>9</v>
      </c>
      <c r="C207" s="122" t="s">
        <v>2556</v>
      </c>
      <c r="D207" s="122" t="s">
        <v>2606</v>
      </c>
      <c r="E207" s="123" t="s">
        <v>2607</v>
      </c>
      <c r="F207" s="123" t="s">
        <v>2608</v>
      </c>
      <c r="G207" s="123" t="s">
        <v>2609</v>
      </c>
      <c r="H207" s="121">
        <v>709</v>
      </c>
      <c r="I207" s="124">
        <v>58.05</v>
      </c>
      <c r="J207" s="125" t="s">
        <v>2610</v>
      </c>
      <c r="K207" s="166" t="s">
        <v>2611</v>
      </c>
      <c r="L207" s="120"/>
      <c r="M207" s="169">
        <v>990</v>
      </c>
      <c r="N207" s="168">
        <v>31532</v>
      </c>
      <c r="O207" s="169" t="s">
        <v>2563</v>
      </c>
      <c r="P207" s="128" t="s">
        <v>1432</v>
      </c>
      <c r="Q207" s="124">
        <v>58.05</v>
      </c>
      <c r="R207" s="129">
        <v>58.05</v>
      </c>
      <c r="S207" s="130">
        <v>126170640.27918565</v>
      </c>
      <c r="T207" s="131">
        <v>149738940.27918565</v>
      </c>
      <c r="U207" s="132">
        <v>1983</v>
      </c>
      <c r="V207" s="132" t="s">
        <v>856</v>
      </c>
      <c r="W207" s="132">
        <v>17</v>
      </c>
      <c r="X207" s="132" t="s">
        <v>1433</v>
      </c>
      <c r="Y207" s="132">
        <v>39</v>
      </c>
      <c r="Z207" s="132">
        <v>75</v>
      </c>
      <c r="AA207" s="132">
        <f t="shared" si="24"/>
        <v>36</v>
      </c>
    </row>
    <row r="208" spans="1:27">
      <c r="A208" s="120">
        <v>251</v>
      </c>
      <c r="B208" s="120">
        <v>10</v>
      </c>
      <c r="C208" s="122" t="s">
        <v>2556</v>
      </c>
      <c r="D208" s="122" t="s">
        <v>2612</v>
      </c>
      <c r="E208" s="123" t="s">
        <v>2613</v>
      </c>
      <c r="F208" s="123" t="s">
        <v>2614</v>
      </c>
      <c r="G208" s="123" t="s">
        <v>2615</v>
      </c>
      <c r="H208" s="121">
        <v>710</v>
      </c>
      <c r="I208" s="124">
        <v>57.8</v>
      </c>
      <c r="J208" s="125" t="s">
        <v>2616</v>
      </c>
      <c r="K208" s="166" t="s">
        <v>2617</v>
      </c>
      <c r="L208" s="120"/>
      <c r="M208" s="169">
        <v>990</v>
      </c>
      <c r="N208" s="168">
        <v>31532</v>
      </c>
      <c r="O208" s="169" t="s">
        <v>2563</v>
      </c>
      <c r="P208" s="128" t="s">
        <v>1432</v>
      </c>
      <c r="Q208" s="124">
        <v>57.8</v>
      </c>
      <c r="R208" s="129">
        <v>57.8</v>
      </c>
      <c r="S208" s="130">
        <v>125627269.73534764</v>
      </c>
      <c r="T208" s="131">
        <v>149094069.73534763</v>
      </c>
      <c r="U208" s="132">
        <v>1983</v>
      </c>
      <c r="V208" s="132" t="s">
        <v>856</v>
      </c>
      <c r="W208" s="132">
        <v>17</v>
      </c>
      <c r="X208" s="132" t="s">
        <v>1433</v>
      </c>
      <c r="Y208" s="132">
        <v>39</v>
      </c>
      <c r="Z208" s="132">
        <v>75</v>
      </c>
      <c r="AA208" s="132">
        <f t="shared" si="24"/>
        <v>36</v>
      </c>
    </row>
    <row r="209" spans="1:27">
      <c r="A209" s="120">
        <v>252</v>
      </c>
      <c r="B209" s="120">
        <v>11</v>
      </c>
      <c r="C209" s="122" t="s">
        <v>2556</v>
      </c>
      <c r="D209" s="122" t="s">
        <v>2618</v>
      </c>
      <c r="E209" s="123" t="s">
        <v>2619</v>
      </c>
      <c r="F209" s="123" t="s">
        <v>2620</v>
      </c>
      <c r="G209" s="123" t="s">
        <v>2620</v>
      </c>
      <c r="H209" s="121">
        <v>7</v>
      </c>
      <c r="I209" s="124">
        <v>6.38</v>
      </c>
      <c r="J209" s="125" t="s">
        <v>2621</v>
      </c>
      <c r="K209" s="166" t="s">
        <v>2622</v>
      </c>
      <c r="L209" s="120"/>
      <c r="M209" s="169">
        <v>990</v>
      </c>
      <c r="N209" s="168">
        <v>31532</v>
      </c>
      <c r="O209" s="169" t="s">
        <v>2563</v>
      </c>
      <c r="P209" s="128" t="s">
        <v>1432</v>
      </c>
      <c r="Q209" s="124">
        <v>6.38</v>
      </c>
      <c r="R209" s="129">
        <v>6.38</v>
      </c>
      <c r="S209" s="130">
        <v>13866816.278745987</v>
      </c>
      <c r="T209" s="131">
        <v>16457096.278745987</v>
      </c>
      <c r="U209" s="132">
        <v>1983</v>
      </c>
      <c r="V209" s="132" t="s">
        <v>2623</v>
      </c>
      <c r="W209" s="132">
        <v>17</v>
      </c>
      <c r="X209" s="132" t="s">
        <v>1433</v>
      </c>
      <c r="Y209" s="132">
        <v>39</v>
      </c>
      <c r="Z209" s="132">
        <v>75</v>
      </c>
      <c r="AA209" s="132">
        <f t="shared" si="24"/>
        <v>36</v>
      </c>
    </row>
    <row r="210" spans="1:27">
      <c r="A210" s="120">
        <v>253</v>
      </c>
      <c r="B210" s="120">
        <v>12</v>
      </c>
      <c r="C210" s="122" t="s">
        <v>2556</v>
      </c>
      <c r="D210" s="122" t="s">
        <v>2624</v>
      </c>
      <c r="E210" s="123" t="s">
        <v>2625</v>
      </c>
      <c r="F210" s="123" t="s">
        <v>2626</v>
      </c>
      <c r="G210" s="123" t="s">
        <v>2627</v>
      </c>
      <c r="H210" s="121">
        <v>44</v>
      </c>
      <c r="I210" s="124">
        <v>12.54</v>
      </c>
      <c r="J210" s="125" t="s">
        <v>2628</v>
      </c>
      <c r="K210" s="166" t="s">
        <v>2629</v>
      </c>
      <c r="L210" s="120"/>
      <c r="M210" s="169">
        <v>990</v>
      </c>
      <c r="N210" s="168">
        <v>31532</v>
      </c>
      <c r="O210" s="169" t="s">
        <v>2563</v>
      </c>
      <c r="P210" s="128" t="s">
        <v>1432</v>
      </c>
      <c r="Q210" s="124">
        <v>12.54</v>
      </c>
      <c r="R210" s="129">
        <v>12.54</v>
      </c>
      <c r="S210" s="130">
        <v>27255466.478914525</v>
      </c>
      <c r="T210" s="131">
        <v>32346706.478914525</v>
      </c>
      <c r="U210" s="132">
        <v>1983</v>
      </c>
      <c r="V210" s="132" t="s">
        <v>1737</v>
      </c>
      <c r="W210" s="132">
        <v>17</v>
      </c>
      <c r="X210" s="132" t="s">
        <v>1433</v>
      </c>
      <c r="Y210" s="132">
        <v>39</v>
      </c>
      <c r="Z210" s="132">
        <v>75</v>
      </c>
      <c r="AA210" s="132">
        <f t="shared" si="24"/>
        <v>36</v>
      </c>
    </row>
    <row r="211" spans="1:27">
      <c r="A211" s="120">
        <v>254</v>
      </c>
      <c r="B211" s="120">
        <v>13</v>
      </c>
      <c r="C211" s="122" t="s">
        <v>2556</v>
      </c>
      <c r="D211" s="122" t="s">
        <v>2630</v>
      </c>
      <c r="E211" s="123" t="s">
        <v>2631</v>
      </c>
      <c r="F211" s="123" t="s">
        <v>2632</v>
      </c>
      <c r="G211" s="123" t="s">
        <v>2633</v>
      </c>
      <c r="H211" s="121">
        <v>45</v>
      </c>
      <c r="I211" s="124">
        <v>12.43</v>
      </c>
      <c r="J211" s="125" t="s">
        <v>2634</v>
      </c>
      <c r="K211" s="166" t="s">
        <v>2635</v>
      </c>
      <c r="L211" s="120"/>
      <c r="M211" s="169">
        <v>990</v>
      </c>
      <c r="N211" s="168">
        <v>31532</v>
      </c>
      <c r="O211" s="169" t="s">
        <v>2563</v>
      </c>
      <c r="P211" s="128" t="s">
        <v>1432</v>
      </c>
      <c r="Q211" s="124">
        <v>12.43</v>
      </c>
      <c r="R211" s="129">
        <v>12.43</v>
      </c>
      <c r="S211" s="130">
        <v>27016383.4396258</v>
      </c>
      <c r="T211" s="131">
        <v>32062963.4396258</v>
      </c>
      <c r="U211" s="132">
        <v>1983</v>
      </c>
      <c r="V211" s="132" t="s">
        <v>1737</v>
      </c>
      <c r="W211" s="132">
        <v>17</v>
      </c>
      <c r="X211" s="132" t="s">
        <v>1433</v>
      </c>
      <c r="Y211" s="132">
        <v>39</v>
      </c>
      <c r="Z211" s="132">
        <v>75</v>
      </c>
      <c r="AA211" s="132">
        <f t="shared" si="24"/>
        <v>36</v>
      </c>
    </row>
    <row r="212" spans="1:27">
      <c r="A212" s="120">
        <v>255</v>
      </c>
      <c r="B212" s="120">
        <v>14</v>
      </c>
      <c r="C212" s="122" t="s">
        <v>2556</v>
      </c>
      <c r="D212" s="122" t="s">
        <v>2636</v>
      </c>
      <c r="E212" s="123" t="s">
        <v>2637</v>
      </c>
      <c r="F212" s="123" t="s">
        <v>2638</v>
      </c>
      <c r="G212" s="123" t="s">
        <v>2639</v>
      </c>
      <c r="H212" s="121">
        <v>46</v>
      </c>
      <c r="I212" s="124">
        <v>13.5</v>
      </c>
      <c r="J212" s="125" t="s">
        <v>2640</v>
      </c>
      <c r="K212" s="166" t="s">
        <v>2641</v>
      </c>
      <c r="L212" s="120"/>
      <c r="M212" s="169">
        <v>990</v>
      </c>
      <c r="N212" s="168">
        <v>31532</v>
      </c>
      <c r="O212" s="169" t="s">
        <v>2563</v>
      </c>
      <c r="P212" s="128" t="s">
        <v>1432</v>
      </c>
      <c r="Q212" s="124">
        <v>13.5</v>
      </c>
      <c r="R212" s="129">
        <v>13.5</v>
      </c>
      <c r="S212" s="130">
        <v>29342009.36725248</v>
      </c>
      <c r="T212" s="131">
        <v>34823009.367252484</v>
      </c>
      <c r="U212" s="132">
        <v>1983</v>
      </c>
      <c r="V212" s="132" t="s">
        <v>1737</v>
      </c>
      <c r="W212" s="132">
        <v>17</v>
      </c>
      <c r="X212" s="132" t="s">
        <v>1433</v>
      </c>
      <c r="Y212" s="132">
        <v>39</v>
      </c>
      <c r="Z212" s="132">
        <v>75</v>
      </c>
      <c r="AA212" s="132">
        <f t="shared" si="24"/>
        <v>36</v>
      </c>
    </row>
    <row r="213" spans="1:27">
      <c r="A213" s="120">
        <v>256</v>
      </c>
      <c r="B213" s="120">
        <v>15</v>
      </c>
      <c r="C213" s="122" t="s">
        <v>2556</v>
      </c>
      <c r="D213" s="122" t="s">
        <v>2642</v>
      </c>
      <c r="E213" s="123" t="s">
        <v>2643</v>
      </c>
      <c r="F213" s="123" t="s">
        <v>2644</v>
      </c>
      <c r="G213" s="123" t="s">
        <v>2645</v>
      </c>
      <c r="H213" s="121">
        <v>47</v>
      </c>
      <c r="I213" s="124">
        <v>26.18</v>
      </c>
      <c r="J213" s="125" t="s">
        <v>2646</v>
      </c>
      <c r="K213" s="166" t="s">
        <v>2647</v>
      </c>
      <c r="L213" s="120"/>
      <c r="M213" s="169">
        <v>990</v>
      </c>
      <c r="N213" s="168">
        <v>31532</v>
      </c>
      <c r="O213" s="169" t="s">
        <v>2563</v>
      </c>
      <c r="P213" s="128" t="s">
        <v>1432</v>
      </c>
      <c r="Q213" s="124">
        <v>26.18</v>
      </c>
      <c r="R213" s="129">
        <v>26.18</v>
      </c>
      <c r="S213" s="130">
        <v>56901763.350716293</v>
      </c>
      <c r="T213" s="131">
        <v>67530843.350716293</v>
      </c>
      <c r="U213" s="132">
        <v>1983</v>
      </c>
      <c r="V213" s="132" t="s">
        <v>1737</v>
      </c>
      <c r="W213" s="132">
        <v>17</v>
      </c>
      <c r="X213" s="132" t="s">
        <v>1433</v>
      </c>
      <c r="Y213" s="132">
        <v>39</v>
      </c>
      <c r="Z213" s="132">
        <v>75</v>
      </c>
      <c r="AA213" s="132">
        <f t="shared" si="24"/>
        <v>36</v>
      </c>
    </row>
    <row r="214" spans="1:27">
      <c r="A214" s="120">
        <v>257</v>
      </c>
      <c r="B214" s="120">
        <v>16</v>
      </c>
      <c r="C214" s="122" t="s">
        <v>2556</v>
      </c>
      <c r="D214" s="122" t="s">
        <v>2648</v>
      </c>
      <c r="E214" s="123" t="s">
        <v>2649</v>
      </c>
      <c r="F214" s="123" t="s">
        <v>2650</v>
      </c>
      <c r="G214" s="123" t="s">
        <v>2651</v>
      </c>
      <c r="H214" s="121">
        <v>48</v>
      </c>
      <c r="I214" s="124">
        <v>25.88</v>
      </c>
      <c r="J214" s="125" t="s">
        <v>2652</v>
      </c>
      <c r="K214" s="166" t="s">
        <v>2653</v>
      </c>
      <c r="L214" s="120"/>
      <c r="M214" s="169">
        <v>990</v>
      </c>
      <c r="N214" s="168">
        <v>31532</v>
      </c>
      <c r="O214" s="169" t="s">
        <v>2563</v>
      </c>
      <c r="P214" s="128" t="s">
        <v>1432</v>
      </c>
      <c r="Q214" s="124">
        <v>25.88</v>
      </c>
      <c r="R214" s="129">
        <v>25.88</v>
      </c>
      <c r="S214" s="130">
        <v>56249718.698110677</v>
      </c>
      <c r="T214" s="131">
        <v>66756998.698110677</v>
      </c>
      <c r="U214" s="132">
        <v>1983</v>
      </c>
      <c r="V214" s="132" t="s">
        <v>1737</v>
      </c>
      <c r="W214" s="132">
        <v>17</v>
      </c>
      <c r="X214" s="132" t="s">
        <v>1433</v>
      </c>
      <c r="Y214" s="132">
        <v>39</v>
      </c>
      <c r="Z214" s="132">
        <v>75</v>
      </c>
      <c r="AA214" s="132">
        <f t="shared" si="24"/>
        <v>36</v>
      </c>
    </row>
    <row r="215" spans="1:27">
      <c r="A215" s="120">
        <v>258</v>
      </c>
      <c r="B215" s="120">
        <v>17</v>
      </c>
      <c r="C215" s="122" t="s">
        <v>2556</v>
      </c>
      <c r="D215" s="122" t="s">
        <v>2654</v>
      </c>
      <c r="E215" s="123" t="s">
        <v>2655</v>
      </c>
      <c r="F215" s="123" t="s">
        <v>2656</v>
      </c>
      <c r="G215" s="123" t="s">
        <v>2657</v>
      </c>
      <c r="H215" s="121">
        <v>49</v>
      </c>
      <c r="I215" s="124">
        <v>13.2</v>
      </c>
      <c r="J215" s="125" t="s">
        <v>2658</v>
      </c>
      <c r="K215" s="166" t="s">
        <v>2659</v>
      </c>
      <c r="L215" s="120"/>
      <c r="M215" s="169">
        <v>990</v>
      </c>
      <c r="N215" s="168">
        <v>31532</v>
      </c>
      <c r="O215" s="169" t="s">
        <v>2563</v>
      </c>
      <c r="P215" s="128" t="s">
        <v>1432</v>
      </c>
      <c r="Q215" s="124">
        <v>13.2</v>
      </c>
      <c r="R215" s="129">
        <v>13.2</v>
      </c>
      <c r="S215" s="130">
        <v>28689964.714646868</v>
      </c>
      <c r="T215" s="131">
        <v>34049164.714646868</v>
      </c>
      <c r="U215" s="132">
        <v>1983</v>
      </c>
      <c r="V215" s="132" t="s">
        <v>1737</v>
      </c>
      <c r="W215" s="132">
        <v>17</v>
      </c>
      <c r="X215" s="132" t="s">
        <v>1433</v>
      </c>
      <c r="Y215" s="132">
        <v>39</v>
      </c>
      <c r="Z215" s="132">
        <v>75</v>
      </c>
      <c r="AA215" s="132">
        <f t="shared" si="24"/>
        <v>36</v>
      </c>
    </row>
    <row r="216" spans="1:27">
      <c r="A216" s="120">
        <v>259</v>
      </c>
      <c r="B216" s="120">
        <v>18</v>
      </c>
      <c r="C216" s="122" t="s">
        <v>2556</v>
      </c>
      <c r="D216" s="122" t="s">
        <v>2660</v>
      </c>
      <c r="E216" s="123" t="s">
        <v>2661</v>
      </c>
      <c r="F216" s="123" t="s">
        <v>2662</v>
      </c>
      <c r="G216" s="123" t="s">
        <v>2663</v>
      </c>
      <c r="H216" s="121">
        <v>50</v>
      </c>
      <c r="I216" s="124">
        <v>13.2</v>
      </c>
      <c r="J216" s="125" t="s">
        <v>2664</v>
      </c>
      <c r="K216" s="166" t="s">
        <v>2665</v>
      </c>
      <c r="L216" s="120"/>
      <c r="M216" s="169">
        <v>990</v>
      </c>
      <c r="N216" s="168">
        <v>31532</v>
      </c>
      <c r="O216" s="169" t="s">
        <v>2563</v>
      </c>
      <c r="P216" s="128" t="s">
        <v>1432</v>
      </c>
      <c r="Q216" s="124">
        <v>13.2</v>
      </c>
      <c r="R216" s="129">
        <v>13.2</v>
      </c>
      <c r="S216" s="130">
        <v>28689964.714646868</v>
      </c>
      <c r="T216" s="131">
        <v>34049164.714646868</v>
      </c>
      <c r="U216" s="132">
        <v>1983</v>
      </c>
      <c r="V216" s="132" t="s">
        <v>1737</v>
      </c>
      <c r="W216" s="132">
        <v>17</v>
      </c>
      <c r="X216" s="132" t="s">
        <v>1433</v>
      </c>
      <c r="Y216" s="132">
        <v>39</v>
      </c>
      <c r="Z216" s="132">
        <v>75</v>
      </c>
      <c r="AA216" s="132">
        <f t="shared" si="24"/>
        <v>36</v>
      </c>
    </row>
    <row r="217" spans="1:27">
      <c r="A217" s="120">
        <v>260</v>
      </c>
      <c r="B217" s="120">
        <v>19</v>
      </c>
      <c r="C217" s="122" t="s">
        <v>2556</v>
      </c>
      <c r="D217" s="122" t="s">
        <v>2666</v>
      </c>
      <c r="E217" s="123" t="s">
        <v>2667</v>
      </c>
      <c r="F217" s="123" t="s">
        <v>2668</v>
      </c>
      <c r="G217" s="123" t="s">
        <v>2669</v>
      </c>
      <c r="H217" s="121">
        <v>51</v>
      </c>
      <c r="I217" s="124">
        <v>13.2</v>
      </c>
      <c r="J217" s="125" t="s">
        <v>2670</v>
      </c>
      <c r="K217" s="166" t="s">
        <v>2671</v>
      </c>
      <c r="L217" s="120"/>
      <c r="M217" s="169">
        <v>990</v>
      </c>
      <c r="N217" s="168">
        <v>31532</v>
      </c>
      <c r="O217" s="169" t="s">
        <v>2563</v>
      </c>
      <c r="P217" s="128" t="s">
        <v>1432</v>
      </c>
      <c r="Q217" s="124">
        <v>13.2</v>
      </c>
      <c r="R217" s="129">
        <v>13.2</v>
      </c>
      <c r="S217" s="130">
        <v>28689964.714646868</v>
      </c>
      <c r="T217" s="131">
        <v>34049164.714646868</v>
      </c>
      <c r="U217" s="132">
        <v>1983</v>
      </c>
      <c r="V217" s="132" t="s">
        <v>1737</v>
      </c>
      <c r="W217" s="132">
        <v>17</v>
      </c>
      <c r="X217" s="132" t="s">
        <v>1433</v>
      </c>
      <c r="Y217" s="132">
        <v>39</v>
      </c>
      <c r="Z217" s="132">
        <v>75</v>
      </c>
      <c r="AA217" s="132">
        <f t="shared" si="24"/>
        <v>36</v>
      </c>
    </row>
    <row r="218" spans="1:27" s="100" customFormat="1" ht="13.8" customHeight="1">
      <c r="A218" s="136"/>
      <c r="B218" s="136">
        <v>19</v>
      </c>
      <c r="C218" s="138" t="s">
        <v>868</v>
      </c>
      <c r="D218" s="138"/>
      <c r="E218" s="139" t="s">
        <v>815</v>
      </c>
      <c r="F218" s="139"/>
      <c r="G218" s="139"/>
      <c r="H218" s="141"/>
      <c r="I218" s="152">
        <v>818.81</v>
      </c>
      <c r="J218" s="141">
        <v>0</v>
      </c>
      <c r="K218" s="142"/>
      <c r="L218" s="136"/>
      <c r="M218" s="143"/>
      <c r="N218" s="144"/>
      <c r="O218" s="136"/>
      <c r="P218" s="145"/>
      <c r="Q218" s="152">
        <v>818.81</v>
      </c>
      <c r="R218" s="171">
        <f t="shared" ref="R218" si="25">SUM(R199:R217)</f>
        <v>818.81</v>
      </c>
      <c r="S218" s="146">
        <f>SUM(S199:S217)</f>
        <v>1779668940</v>
      </c>
      <c r="T218" s="147">
        <v>2112105800</v>
      </c>
      <c r="U218" s="148"/>
      <c r="V218" s="148"/>
      <c r="W218" s="148"/>
      <c r="X218" s="148"/>
      <c r="Y218" s="149"/>
      <c r="Z218" s="149"/>
      <c r="AA218" s="148"/>
    </row>
    <row r="219" spans="1:27">
      <c r="A219" s="120">
        <v>261</v>
      </c>
      <c r="B219" s="121">
        <v>1</v>
      </c>
      <c r="C219" s="122" t="s">
        <v>2672</v>
      </c>
      <c r="D219" s="122" t="s">
        <v>2673</v>
      </c>
      <c r="E219" s="163" t="s">
        <v>2674</v>
      </c>
      <c r="F219" s="123" t="s">
        <v>2675</v>
      </c>
      <c r="G219" s="123" t="s">
        <v>2676</v>
      </c>
      <c r="H219" s="120" t="s">
        <v>2672</v>
      </c>
      <c r="I219" s="175" t="s">
        <v>2677</v>
      </c>
      <c r="J219" s="125" t="s">
        <v>2678</v>
      </c>
      <c r="K219" s="128" t="s">
        <v>2679</v>
      </c>
      <c r="L219" s="120"/>
      <c r="M219" s="120" t="s">
        <v>2680</v>
      </c>
      <c r="N219" s="127">
        <v>38334</v>
      </c>
      <c r="O219" s="120" t="s">
        <v>2681</v>
      </c>
      <c r="P219" s="128" t="s">
        <v>2538</v>
      </c>
      <c r="Q219" s="175" t="s">
        <v>2677</v>
      </c>
      <c r="R219" s="176">
        <v>17.64</v>
      </c>
      <c r="S219" s="130">
        <v>14464800</v>
      </c>
      <c r="T219" s="131">
        <v>54064306.799999997</v>
      </c>
      <c r="U219" s="132">
        <v>1989</v>
      </c>
      <c r="V219" s="132" t="s">
        <v>2682</v>
      </c>
      <c r="W219" s="132">
        <v>1</v>
      </c>
      <c r="X219" s="132" t="s">
        <v>2683</v>
      </c>
      <c r="Y219" s="132">
        <v>33</v>
      </c>
      <c r="Z219" s="132">
        <v>75</v>
      </c>
      <c r="AA219" s="132">
        <f>+Z219-Y219</f>
        <v>42</v>
      </c>
    </row>
    <row r="220" spans="1:27" s="100" customFormat="1">
      <c r="A220" s="136"/>
      <c r="B220" s="137">
        <v>1</v>
      </c>
      <c r="C220" s="138" t="s">
        <v>868</v>
      </c>
      <c r="D220" s="139"/>
      <c r="E220" s="139"/>
      <c r="F220" s="139" t="s">
        <v>2684</v>
      </c>
      <c r="G220" s="137"/>
      <c r="H220" s="152"/>
      <c r="I220" s="177">
        <f>SUM(I219)</f>
        <v>0</v>
      </c>
      <c r="J220" s="141">
        <v>0</v>
      </c>
      <c r="K220" s="136"/>
      <c r="L220" s="136"/>
      <c r="M220" s="178"/>
      <c r="N220" s="136"/>
      <c r="O220" s="145"/>
      <c r="P220" s="136"/>
      <c r="Q220" s="177">
        <f>SUM(Q219)</f>
        <v>0</v>
      </c>
      <c r="R220" s="146">
        <f t="shared" ref="R220:S220" si="26">SUM(R219)</f>
        <v>17.64</v>
      </c>
      <c r="S220" s="146">
        <f t="shared" si="26"/>
        <v>14464800</v>
      </c>
      <c r="T220" s="147">
        <v>54064306.799999997</v>
      </c>
      <c r="U220" s="148"/>
      <c r="V220" s="148"/>
      <c r="W220" s="148"/>
      <c r="X220" s="148"/>
      <c r="Y220" s="149">
        <f t="shared" ref="Y220:AA220" si="27">SUM(Y219)</f>
        <v>33</v>
      </c>
      <c r="Z220" s="149">
        <f t="shared" si="27"/>
        <v>75</v>
      </c>
      <c r="AA220" s="148">
        <f t="shared" si="27"/>
        <v>42</v>
      </c>
    </row>
    <row r="221" spans="1:27" ht="11.25" customHeight="1">
      <c r="A221" s="120">
        <v>262</v>
      </c>
      <c r="B221" s="121">
        <v>1</v>
      </c>
      <c r="C221" s="122" t="s">
        <v>2685</v>
      </c>
      <c r="D221" s="122" t="s">
        <v>2686</v>
      </c>
      <c r="E221" s="122" t="s">
        <v>2687</v>
      </c>
      <c r="F221" s="151" t="s">
        <v>2688</v>
      </c>
      <c r="G221" s="123" t="s">
        <v>2689</v>
      </c>
      <c r="H221" s="120" t="s">
        <v>2690</v>
      </c>
      <c r="I221" s="124">
        <v>155.63</v>
      </c>
      <c r="J221" s="125" t="s">
        <v>2691</v>
      </c>
      <c r="K221" s="126" t="s">
        <v>2692</v>
      </c>
      <c r="L221" s="120"/>
      <c r="M221" s="120">
        <v>7093</v>
      </c>
      <c r="N221" s="127">
        <v>33948</v>
      </c>
      <c r="O221" s="120" t="s">
        <v>2693</v>
      </c>
      <c r="P221" s="128" t="s">
        <v>1432</v>
      </c>
      <c r="Q221" s="124">
        <v>155.63</v>
      </c>
      <c r="R221" s="133">
        <v>155.63</v>
      </c>
      <c r="S221" s="130">
        <v>331060678.90535915</v>
      </c>
      <c r="T221" s="131">
        <v>420167878.90535915</v>
      </c>
      <c r="U221" s="132">
        <v>1991</v>
      </c>
      <c r="V221" s="132" t="s">
        <v>856</v>
      </c>
      <c r="W221" s="132">
        <v>6</v>
      </c>
      <c r="X221" s="132" t="s">
        <v>1433</v>
      </c>
      <c r="Y221" s="132">
        <v>30</v>
      </c>
      <c r="Z221" s="132">
        <v>75</v>
      </c>
      <c r="AA221" s="132">
        <f>+Z221-Y221</f>
        <v>45</v>
      </c>
    </row>
    <row r="222" spans="1:27">
      <c r="A222" s="120">
        <v>263</v>
      </c>
      <c r="B222" s="121">
        <v>2</v>
      </c>
      <c r="C222" s="122" t="s">
        <v>2685</v>
      </c>
      <c r="D222" s="122" t="s">
        <v>2694</v>
      </c>
      <c r="E222" s="122" t="s">
        <v>2687</v>
      </c>
      <c r="F222" s="151" t="s">
        <v>2695</v>
      </c>
      <c r="G222" s="123" t="s">
        <v>2696</v>
      </c>
      <c r="H222" s="120" t="s">
        <v>2697</v>
      </c>
      <c r="I222" s="124">
        <v>54.85</v>
      </c>
      <c r="J222" s="125" t="s">
        <v>2698</v>
      </c>
      <c r="K222" s="126" t="s">
        <v>2699</v>
      </c>
      <c r="L222" s="121"/>
      <c r="M222" s="120">
        <v>7093</v>
      </c>
      <c r="N222" s="127">
        <v>33948</v>
      </c>
      <c r="O222" s="120" t="s">
        <v>2693</v>
      </c>
      <c r="P222" s="128" t="s">
        <v>1432</v>
      </c>
      <c r="Q222" s="124">
        <v>54.85</v>
      </c>
      <c r="R222" s="133">
        <v>54.85</v>
      </c>
      <c r="S222" s="130">
        <v>116678521.09464082</v>
      </c>
      <c r="T222" s="131">
        <v>148128121.09464082</v>
      </c>
      <c r="U222" s="132">
        <v>1991</v>
      </c>
      <c r="V222" s="132" t="s">
        <v>856</v>
      </c>
      <c r="W222" s="132">
        <v>6</v>
      </c>
      <c r="X222" s="132" t="s">
        <v>1433</v>
      </c>
      <c r="Y222" s="132">
        <v>30</v>
      </c>
      <c r="Z222" s="132">
        <v>75</v>
      </c>
      <c r="AA222" s="132">
        <f>+Z222-Y222</f>
        <v>45</v>
      </c>
    </row>
    <row r="223" spans="1:27" s="100" customFormat="1">
      <c r="A223" s="136"/>
      <c r="B223" s="137">
        <v>2</v>
      </c>
      <c r="C223" s="138" t="s">
        <v>868</v>
      </c>
      <c r="D223" s="138"/>
      <c r="E223" s="138"/>
      <c r="F223" s="139" t="s">
        <v>815</v>
      </c>
      <c r="G223" s="139"/>
      <c r="H223" s="136"/>
      <c r="I223" s="152">
        <f>SUM(I221:I222)</f>
        <v>210.48</v>
      </c>
      <c r="J223" s="141">
        <v>0</v>
      </c>
      <c r="K223" s="142"/>
      <c r="L223" s="136"/>
      <c r="M223" s="143"/>
      <c r="N223" s="144"/>
      <c r="O223" s="136"/>
      <c r="P223" s="145"/>
      <c r="Q223" s="152">
        <f>SUM(Q221:Q222)</f>
        <v>210.48</v>
      </c>
      <c r="R223" s="171">
        <f>SUM(R221:R222)</f>
        <v>210.48</v>
      </c>
      <c r="S223" s="146">
        <f>SUM(S221:S222)</f>
        <v>447739200</v>
      </c>
      <c r="T223" s="147">
        <v>568296000</v>
      </c>
      <c r="U223" s="148"/>
      <c r="V223" s="148"/>
      <c r="W223" s="148"/>
      <c r="X223" s="148"/>
      <c r="Y223" s="148"/>
      <c r="Z223" s="148"/>
      <c r="AA223" s="148"/>
    </row>
    <row r="224" spans="1:27" ht="20.399999999999999" customHeight="1">
      <c r="A224" s="120">
        <v>264</v>
      </c>
      <c r="B224" s="120">
        <v>1</v>
      </c>
      <c r="C224" s="122" t="s">
        <v>2700</v>
      </c>
      <c r="D224" s="122" t="s">
        <v>2701</v>
      </c>
      <c r="E224" s="123" t="s">
        <v>2702</v>
      </c>
      <c r="F224" s="123" t="s">
        <v>2703</v>
      </c>
      <c r="G224" s="123" t="s">
        <v>2704</v>
      </c>
      <c r="H224" s="120">
        <v>202</v>
      </c>
      <c r="I224" s="124">
        <v>34.06</v>
      </c>
      <c r="J224" s="125" t="s">
        <v>2705</v>
      </c>
      <c r="K224" s="166" t="s">
        <v>2706</v>
      </c>
      <c r="L224" s="120"/>
      <c r="M224" s="120">
        <v>3527</v>
      </c>
      <c r="N224" s="127">
        <v>33078</v>
      </c>
      <c r="O224" s="120" t="s">
        <v>2707</v>
      </c>
      <c r="P224" s="128" t="s">
        <v>1432</v>
      </c>
      <c r="Q224" s="124">
        <v>34.06</v>
      </c>
      <c r="R224" s="179">
        <v>34.06</v>
      </c>
      <c r="S224" s="130">
        <v>92107226.322082937</v>
      </c>
      <c r="T224" s="131">
        <v>183892634.32208294</v>
      </c>
      <c r="U224" s="132">
        <f>2022-33</f>
        <v>1989</v>
      </c>
      <c r="V224" s="132" t="s">
        <v>856</v>
      </c>
      <c r="W224" s="132">
        <v>2</v>
      </c>
      <c r="X224" s="132" t="s">
        <v>1433</v>
      </c>
      <c r="Y224" s="132">
        <v>33</v>
      </c>
      <c r="Z224" s="132">
        <v>75</v>
      </c>
      <c r="AA224" s="132">
        <f>+Z224-Y224</f>
        <v>42</v>
      </c>
    </row>
    <row r="225" spans="1:27">
      <c r="A225" s="120">
        <v>265</v>
      </c>
      <c r="B225" s="120">
        <v>2</v>
      </c>
      <c r="C225" s="122" t="s">
        <v>2700</v>
      </c>
      <c r="D225" s="122" t="s">
        <v>2708</v>
      </c>
      <c r="E225" s="123" t="s">
        <v>2709</v>
      </c>
      <c r="F225" s="123" t="s">
        <v>2710</v>
      </c>
      <c r="G225" s="123" t="s">
        <v>2711</v>
      </c>
      <c r="H225" s="120">
        <v>203</v>
      </c>
      <c r="I225" s="124">
        <v>28.16</v>
      </c>
      <c r="J225" s="125" t="s">
        <v>2712</v>
      </c>
      <c r="K225" s="166" t="s">
        <v>2713</v>
      </c>
      <c r="L225" s="120"/>
      <c r="M225" s="120">
        <v>3527</v>
      </c>
      <c r="N225" s="127">
        <v>33078</v>
      </c>
      <c r="O225" s="120" t="s">
        <v>2707</v>
      </c>
      <c r="P225" s="128" t="s">
        <v>1432</v>
      </c>
      <c r="Q225" s="124">
        <v>28.16</v>
      </c>
      <c r="R225" s="179">
        <v>28.16</v>
      </c>
      <c r="S225" s="130">
        <v>76152069.677917078</v>
      </c>
      <c r="T225" s="131">
        <v>152095365.67791706</v>
      </c>
      <c r="U225" s="132">
        <v>1987</v>
      </c>
      <c r="V225" s="132" t="s">
        <v>856</v>
      </c>
      <c r="W225" s="132">
        <v>2</v>
      </c>
      <c r="X225" s="132" t="s">
        <v>1433</v>
      </c>
      <c r="Y225" s="132">
        <v>33</v>
      </c>
      <c r="Z225" s="132">
        <v>75</v>
      </c>
      <c r="AA225" s="132">
        <f>+Z225-Y225</f>
        <v>42</v>
      </c>
    </row>
    <row r="226" spans="1:27" s="100" customFormat="1">
      <c r="A226" s="136"/>
      <c r="B226" s="136">
        <v>2</v>
      </c>
      <c r="C226" s="138" t="s">
        <v>868</v>
      </c>
      <c r="D226" s="138"/>
      <c r="E226" s="139" t="s">
        <v>815</v>
      </c>
      <c r="F226" s="139"/>
      <c r="G226" s="139"/>
      <c r="H226" s="141"/>
      <c r="I226" s="152">
        <v>62.22</v>
      </c>
      <c r="J226" s="141">
        <v>0</v>
      </c>
      <c r="K226" s="142"/>
      <c r="L226" s="136"/>
      <c r="M226" s="143"/>
      <c r="N226" s="144"/>
      <c r="O226" s="136"/>
      <c r="P226" s="145"/>
      <c r="Q226" s="152">
        <v>62.22</v>
      </c>
      <c r="R226" s="171">
        <f t="shared" ref="R226:S226" si="28">SUM(R224:R225)</f>
        <v>62.22</v>
      </c>
      <c r="S226" s="146">
        <f t="shared" si="28"/>
        <v>168259296</v>
      </c>
      <c r="T226" s="147">
        <v>335988000</v>
      </c>
      <c r="U226" s="148"/>
      <c r="V226" s="148"/>
      <c r="W226" s="148"/>
      <c r="X226" s="148"/>
      <c r="Y226" s="148"/>
      <c r="Z226" s="148"/>
      <c r="AA226" s="148"/>
    </row>
    <row r="227" spans="1:27" ht="37.5" customHeight="1">
      <c r="A227" s="120">
        <v>266</v>
      </c>
      <c r="B227" s="120">
        <v>1</v>
      </c>
      <c r="C227" s="122" t="s">
        <v>2714</v>
      </c>
      <c r="D227" s="122" t="s">
        <v>2715</v>
      </c>
      <c r="E227" s="123" t="s">
        <v>2716</v>
      </c>
      <c r="F227" s="123" t="s">
        <v>2717</v>
      </c>
      <c r="G227" s="123" t="s">
        <v>2718</v>
      </c>
      <c r="H227" s="120" t="s">
        <v>2719</v>
      </c>
      <c r="I227" s="124">
        <v>160.09</v>
      </c>
      <c r="J227" s="125" t="s">
        <v>2720</v>
      </c>
      <c r="K227" s="166" t="s">
        <v>2721</v>
      </c>
      <c r="L227" s="120"/>
      <c r="M227" s="120">
        <v>849</v>
      </c>
      <c r="N227" s="127">
        <v>34465</v>
      </c>
      <c r="O227" s="120" t="s">
        <v>2714</v>
      </c>
      <c r="P227" s="128" t="s">
        <v>1432</v>
      </c>
      <c r="Q227" s="124">
        <v>160.09</v>
      </c>
      <c r="R227" s="133">
        <v>160.09</v>
      </c>
      <c r="S227" s="130">
        <v>253798681.5</v>
      </c>
      <c r="T227" s="131">
        <v>392088216.50999999</v>
      </c>
      <c r="U227" s="132">
        <v>1993</v>
      </c>
      <c r="V227" s="132" t="s">
        <v>2427</v>
      </c>
      <c r="W227" s="132">
        <v>2</v>
      </c>
      <c r="X227" s="132" t="s">
        <v>1433</v>
      </c>
      <c r="Y227" s="132">
        <v>29</v>
      </c>
      <c r="Z227" s="132">
        <v>75</v>
      </c>
      <c r="AA227" s="132">
        <f>+Z227-Y227</f>
        <v>46</v>
      </c>
    </row>
    <row r="228" spans="1:27" s="100" customFormat="1">
      <c r="A228" s="136"/>
      <c r="B228" s="136">
        <v>1</v>
      </c>
      <c r="C228" s="138" t="s">
        <v>868</v>
      </c>
      <c r="D228" s="138"/>
      <c r="E228" s="139" t="s">
        <v>815</v>
      </c>
      <c r="F228" s="139"/>
      <c r="G228" s="139"/>
      <c r="H228" s="136">
        <v>2</v>
      </c>
      <c r="I228" s="152">
        <v>160.09</v>
      </c>
      <c r="J228" s="141">
        <v>0</v>
      </c>
      <c r="K228" s="142"/>
      <c r="L228" s="136"/>
      <c r="M228" s="143"/>
      <c r="N228" s="144"/>
      <c r="O228" s="136"/>
      <c r="P228" s="145"/>
      <c r="Q228" s="152">
        <v>160.09</v>
      </c>
      <c r="R228" s="146">
        <f t="shared" ref="R228:S228" si="29">SUM(R227)</f>
        <v>160.09</v>
      </c>
      <c r="S228" s="146">
        <f t="shared" si="29"/>
        <v>253798681.5</v>
      </c>
      <c r="T228" s="147">
        <v>392088216.50999999</v>
      </c>
      <c r="U228" s="148"/>
      <c r="V228" s="148"/>
      <c r="W228" s="148"/>
      <c r="X228" s="148"/>
      <c r="Y228" s="148">
        <f t="shared" ref="Y228:AA228" si="30">SUM(Y227)</f>
        <v>29</v>
      </c>
      <c r="Z228" s="148">
        <f t="shared" si="30"/>
        <v>75</v>
      </c>
      <c r="AA228" s="148">
        <f t="shared" si="30"/>
        <v>46</v>
      </c>
    </row>
    <row r="229" spans="1:27">
      <c r="A229" s="120">
        <v>268</v>
      </c>
      <c r="B229" s="120">
        <v>1</v>
      </c>
      <c r="C229" s="122" t="s">
        <v>2722</v>
      </c>
      <c r="D229" s="122" t="s">
        <v>2723</v>
      </c>
      <c r="E229" s="123" t="s">
        <v>2724</v>
      </c>
      <c r="F229" s="123" t="s">
        <v>2725</v>
      </c>
      <c r="G229" s="123" t="s">
        <v>2726</v>
      </c>
      <c r="H229" s="120">
        <v>406</v>
      </c>
      <c r="I229" s="124">
        <v>178.82</v>
      </c>
      <c r="J229" s="125" t="s">
        <v>2727</v>
      </c>
      <c r="K229" s="166" t="s">
        <v>2728</v>
      </c>
      <c r="L229" s="120"/>
      <c r="M229" s="120">
        <v>1462</v>
      </c>
      <c r="N229" s="127">
        <v>33066</v>
      </c>
      <c r="O229" s="120" t="s">
        <v>2729</v>
      </c>
      <c r="P229" s="128" t="s">
        <v>1432</v>
      </c>
      <c r="Q229" s="124">
        <v>178.82</v>
      </c>
      <c r="R229" s="133">
        <v>178.82</v>
      </c>
      <c r="S229" s="130">
        <v>469055999.99999994</v>
      </c>
      <c r="T229" s="131">
        <v>572224000</v>
      </c>
      <c r="U229" s="132">
        <v>1989</v>
      </c>
      <c r="V229" s="132" t="s">
        <v>856</v>
      </c>
      <c r="W229" s="132">
        <v>5</v>
      </c>
      <c r="X229" s="132" t="s">
        <v>1433</v>
      </c>
      <c r="Y229" s="133">
        <v>33</v>
      </c>
      <c r="Z229" s="133">
        <v>75</v>
      </c>
      <c r="AA229" s="133">
        <f>+Z229-Y229</f>
        <v>42</v>
      </c>
    </row>
    <row r="230" spans="1:27" s="100" customFormat="1">
      <c r="A230" s="136"/>
      <c r="B230" s="136">
        <v>1</v>
      </c>
      <c r="C230" s="138" t="s">
        <v>868</v>
      </c>
      <c r="D230" s="138"/>
      <c r="E230" s="139" t="s">
        <v>815</v>
      </c>
      <c r="F230" s="139"/>
      <c r="G230" s="139"/>
      <c r="H230" s="136"/>
      <c r="I230" s="152">
        <v>178.82</v>
      </c>
      <c r="J230" s="141">
        <v>0</v>
      </c>
      <c r="K230" s="142"/>
      <c r="L230" s="136"/>
      <c r="M230" s="143"/>
      <c r="N230" s="144"/>
      <c r="O230" s="136"/>
      <c r="P230" s="145"/>
      <c r="Q230" s="152">
        <v>178.82</v>
      </c>
      <c r="R230" s="146">
        <f t="shared" ref="R230:S230" si="31">SUM(R229)</f>
        <v>178.82</v>
      </c>
      <c r="S230" s="146">
        <f t="shared" si="31"/>
        <v>469055999.99999994</v>
      </c>
      <c r="T230" s="147">
        <v>572224000</v>
      </c>
      <c r="U230" s="153"/>
      <c r="V230" s="153"/>
      <c r="W230" s="153"/>
      <c r="X230" s="153"/>
      <c r="Y230" s="146">
        <f t="shared" ref="Y230:AA230" si="32">SUM(Y229)</f>
        <v>33</v>
      </c>
      <c r="Z230" s="146">
        <f t="shared" si="32"/>
        <v>75</v>
      </c>
      <c r="AA230" s="146">
        <f t="shared" si="32"/>
        <v>42</v>
      </c>
    </row>
    <row r="231" spans="1:27" ht="10.5" customHeight="1">
      <c r="A231" s="120">
        <v>269</v>
      </c>
      <c r="B231" s="121">
        <v>1</v>
      </c>
      <c r="C231" s="122" t="s">
        <v>2730</v>
      </c>
      <c r="D231" s="180" t="s">
        <v>2731</v>
      </c>
      <c r="E231" s="180" t="s">
        <v>2731</v>
      </c>
      <c r="F231" s="180" t="s">
        <v>2731</v>
      </c>
      <c r="G231" s="180" t="s">
        <v>2731</v>
      </c>
      <c r="H231" s="120">
        <v>4</v>
      </c>
      <c r="I231" s="124">
        <v>10</v>
      </c>
      <c r="J231" s="125" t="s">
        <v>2732</v>
      </c>
      <c r="K231" s="126" t="s">
        <v>2733</v>
      </c>
      <c r="L231" s="121"/>
      <c r="M231" s="121">
        <v>3743</v>
      </c>
      <c r="N231" s="127">
        <v>41639</v>
      </c>
      <c r="O231" s="121" t="s">
        <v>2734</v>
      </c>
      <c r="P231" s="128" t="s">
        <v>1432</v>
      </c>
      <c r="Q231" s="124">
        <v>10</v>
      </c>
      <c r="R231" s="129">
        <v>43.57</v>
      </c>
      <c r="S231" s="130">
        <v>297941806.53716683</v>
      </c>
      <c r="T231" s="131">
        <v>315791806.53716683</v>
      </c>
      <c r="U231" s="132">
        <v>2013</v>
      </c>
      <c r="V231" s="132" t="s">
        <v>856</v>
      </c>
      <c r="W231" s="132">
        <v>8</v>
      </c>
      <c r="X231" s="132" t="s">
        <v>1433</v>
      </c>
      <c r="Y231" s="133">
        <v>9</v>
      </c>
      <c r="Z231" s="133">
        <v>75</v>
      </c>
      <c r="AA231" s="133">
        <f>+Z231-Y231</f>
        <v>66</v>
      </c>
    </row>
    <row r="232" spans="1:27" ht="10.5" customHeight="1">
      <c r="A232" s="120">
        <v>270</v>
      </c>
      <c r="B232" s="121">
        <v>2</v>
      </c>
      <c r="C232" s="122" t="s">
        <v>2730</v>
      </c>
      <c r="D232" s="180" t="s">
        <v>2735</v>
      </c>
      <c r="E232" s="180" t="s">
        <v>2735</v>
      </c>
      <c r="F232" s="180" t="s">
        <v>2735</v>
      </c>
      <c r="G232" s="180" t="s">
        <v>2735</v>
      </c>
      <c r="H232" s="120">
        <v>5</v>
      </c>
      <c r="I232" s="124">
        <v>24</v>
      </c>
      <c r="J232" s="125" t="s">
        <v>2736</v>
      </c>
      <c r="K232" s="126" t="s">
        <v>2737</v>
      </c>
      <c r="L232" s="121"/>
      <c r="M232" s="121">
        <v>3743</v>
      </c>
      <c r="N232" s="127">
        <v>41639</v>
      </c>
      <c r="O232" s="121" t="s">
        <v>2734</v>
      </c>
      <c r="P232" s="128" t="s">
        <v>1432</v>
      </c>
      <c r="Q232" s="124">
        <v>24</v>
      </c>
      <c r="R232" s="129">
        <v>113</v>
      </c>
      <c r="S232" s="130">
        <v>772720315.32476139</v>
      </c>
      <c r="T232" s="131">
        <v>815560315.32476139</v>
      </c>
      <c r="U232" s="132">
        <v>2013</v>
      </c>
      <c r="V232" s="132" t="s">
        <v>856</v>
      </c>
      <c r="W232" s="132">
        <v>8</v>
      </c>
      <c r="X232" s="132" t="s">
        <v>1433</v>
      </c>
      <c r="Y232" s="133">
        <v>9</v>
      </c>
      <c r="Z232" s="133">
        <v>75</v>
      </c>
      <c r="AA232" s="133">
        <f>+Z232-Y232</f>
        <v>66</v>
      </c>
    </row>
    <row r="233" spans="1:27" ht="10.5" customHeight="1">
      <c r="A233" s="120">
        <v>271</v>
      </c>
      <c r="B233" s="121">
        <v>3</v>
      </c>
      <c r="C233" s="122" t="s">
        <v>2730</v>
      </c>
      <c r="D233" s="180" t="s">
        <v>2738</v>
      </c>
      <c r="E233" s="180" t="s">
        <v>2739</v>
      </c>
      <c r="F233" s="180" t="s">
        <v>2739</v>
      </c>
      <c r="G233" s="180" t="s">
        <v>2738</v>
      </c>
      <c r="H233" s="120">
        <v>3</v>
      </c>
      <c r="I233" s="124">
        <v>2</v>
      </c>
      <c r="J233" s="125" t="s">
        <v>2740</v>
      </c>
      <c r="K233" s="126" t="s">
        <v>2741</v>
      </c>
      <c r="L233" s="121"/>
      <c r="M233" s="121">
        <v>3743</v>
      </c>
      <c r="N233" s="127">
        <v>41639</v>
      </c>
      <c r="O233" s="121" t="s">
        <v>2734</v>
      </c>
      <c r="P233" s="128" t="s">
        <v>1432</v>
      </c>
      <c r="Q233" s="124">
        <v>2</v>
      </c>
      <c r="R233" s="129">
        <v>12.32</v>
      </c>
      <c r="S233" s="130">
        <v>84247029.069035932</v>
      </c>
      <c r="T233" s="131">
        <v>87817029.069035932</v>
      </c>
      <c r="U233" s="132">
        <v>2013</v>
      </c>
      <c r="V233" s="132" t="s">
        <v>1737</v>
      </c>
      <c r="W233" s="132">
        <v>8</v>
      </c>
      <c r="X233" s="132" t="s">
        <v>1433</v>
      </c>
      <c r="Y233" s="133">
        <v>9</v>
      </c>
      <c r="Z233" s="133">
        <v>75</v>
      </c>
      <c r="AA233" s="133">
        <f>+Z233-Y233</f>
        <v>66</v>
      </c>
    </row>
    <row r="234" spans="1:27" ht="10.5" customHeight="1">
      <c r="A234" s="120">
        <v>272</v>
      </c>
      <c r="B234" s="121">
        <v>4</v>
      </c>
      <c r="C234" s="122" t="s">
        <v>2730</v>
      </c>
      <c r="D234" s="180" t="s">
        <v>2742</v>
      </c>
      <c r="E234" s="180" t="s">
        <v>2743</v>
      </c>
      <c r="F234" s="180" t="s">
        <v>2743</v>
      </c>
      <c r="G234" s="180" t="s">
        <v>2742</v>
      </c>
      <c r="H234" s="120">
        <v>5</v>
      </c>
      <c r="I234" s="124">
        <v>2</v>
      </c>
      <c r="J234" s="125" t="s">
        <v>2744</v>
      </c>
      <c r="K234" s="126" t="s">
        <v>2745</v>
      </c>
      <c r="L234" s="121"/>
      <c r="M234" s="121">
        <v>3743</v>
      </c>
      <c r="N234" s="127">
        <v>41639</v>
      </c>
      <c r="O234" s="121" t="s">
        <v>2734</v>
      </c>
      <c r="P234" s="128" t="s">
        <v>1432</v>
      </c>
      <c r="Q234" s="124">
        <v>2</v>
      </c>
      <c r="R234" s="129">
        <v>12.32</v>
      </c>
      <c r="S234" s="130">
        <v>84247029.069035932</v>
      </c>
      <c r="T234" s="131">
        <v>87817029.069035932</v>
      </c>
      <c r="U234" s="132">
        <v>2013</v>
      </c>
      <c r="V234" s="132" t="s">
        <v>1737</v>
      </c>
      <c r="W234" s="132">
        <v>8</v>
      </c>
      <c r="X234" s="132" t="s">
        <v>1433</v>
      </c>
      <c r="Y234" s="133">
        <v>9</v>
      </c>
      <c r="Z234" s="133">
        <v>75</v>
      </c>
      <c r="AA234" s="133">
        <f>+Z234-Y234</f>
        <v>66</v>
      </c>
    </row>
    <row r="235" spans="1:27" s="100" customFormat="1">
      <c r="A235" s="136"/>
      <c r="B235" s="137">
        <v>4</v>
      </c>
      <c r="C235" s="138"/>
      <c r="D235" s="138"/>
      <c r="E235" s="138"/>
      <c r="F235" s="139"/>
      <c r="G235" s="139"/>
      <c r="H235" s="136"/>
      <c r="I235" s="152">
        <f>SUM(I231:I234)</f>
        <v>38</v>
      </c>
      <c r="J235" s="141">
        <v>0</v>
      </c>
      <c r="K235" s="142"/>
      <c r="L235" s="136"/>
      <c r="M235" s="143"/>
      <c r="N235" s="144"/>
      <c r="O235" s="136"/>
      <c r="P235" s="145"/>
      <c r="Q235" s="152">
        <f>SUM(Q231:Q234)</f>
        <v>38</v>
      </c>
      <c r="R235" s="171">
        <f t="shared" ref="R235:S235" si="33">SUM(R231:R234)</f>
        <v>181.20999999999998</v>
      </c>
      <c r="S235" s="146">
        <f t="shared" si="33"/>
        <v>1239156180.0000002</v>
      </c>
      <c r="T235" s="147">
        <v>1306986180.0000002</v>
      </c>
      <c r="U235" s="153"/>
      <c r="V235" s="153"/>
      <c r="W235" s="153"/>
      <c r="X235" s="153"/>
      <c r="Y235" s="146"/>
      <c r="Z235" s="146"/>
      <c r="AA235" s="146"/>
    </row>
    <row r="236" spans="1:27" ht="5.25" customHeight="1">
      <c r="A236" s="181"/>
      <c r="B236" s="181"/>
      <c r="C236" s="157"/>
      <c r="D236" s="157"/>
      <c r="E236" s="157"/>
      <c r="F236" s="157"/>
      <c r="G236" s="157"/>
      <c r="H236" s="182"/>
      <c r="I236" s="157"/>
      <c r="J236" s="183"/>
      <c r="K236" s="184"/>
      <c r="L236" s="181"/>
      <c r="M236" s="120"/>
      <c r="N236" s="185"/>
      <c r="O236" s="181"/>
      <c r="P236" s="186"/>
      <c r="Q236" s="157"/>
      <c r="R236" s="133"/>
      <c r="S236" s="150"/>
      <c r="T236" s="150"/>
      <c r="U236" s="187"/>
      <c r="V236" s="187"/>
      <c r="W236" s="187"/>
      <c r="X236" s="187"/>
      <c r="Y236" s="133"/>
      <c r="Z236" s="133"/>
      <c r="AA236" s="133"/>
    </row>
    <row r="237" spans="1:27" s="100" customFormat="1">
      <c r="A237" s="188">
        <v>272</v>
      </c>
      <c r="B237" s="189"/>
      <c r="C237" s="190"/>
      <c r="D237" s="190"/>
      <c r="E237" s="190"/>
      <c r="F237" s="190"/>
      <c r="G237" s="190"/>
      <c r="H237" s="190"/>
      <c r="I237" s="188"/>
      <c r="J237" s="191"/>
      <c r="K237" s="192"/>
      <c r="L237" s="190"/>
      <c r="M237" s="193"/>
      <c r="N237" s="194"/>
      <c r="O237" s="190"/>
      <c r="P237" s="195"/>
      <c r="Q237" s="188"/>
      <c r="R237" s="196"/>
      <c r="S237" s="196"/>
      <c r="T237" s="196"/>
      <c r="U237" s="197"/>
      <c r="V237" s="197"/>
      <c r="W237" s="197"/>
      <c r="X237" s="197"/>
      <c r="Y237" s="196"/>
      <c r="Z237" s="196"/>
      <c r="AA237" s="196"/>
    </row>
    <row r="238" spans="1:27" ht="3.75" customHeight="1">
      <c r="A238" s="120"/>
      <c r="B238" s="121"/>
      <c r="C238" s="123"/>
      <c r="D238" s="123"/>
      <c r="E238" s="123"/>
      <c r="F238" s="123"/>
      <c r="G238" s="123"/>
      <c r="H238" s="123"/>
      <c r="I238" s="120"/>
      <c r="J238" s="125"/>
      <c r="K238" s="126"/>
      <c r="L238" s="123"/>
      <c r="M238" s="120"/>
      <c r="N238" s="198"/>
      <c r="O238" s="123"/>
      <c r="P238" s="128"/>
      <c r="Q238" s="120"/>
      <c r="R238" s="134"/>
      <c r="S238" s="134"/>
      <c r="T238" s="134"/>
      <c r="U238" s="132"/>
      <c r="V238" s="132"/>
      <c r="W238" s="132"/>
      <c r="X238" s="132"/>
      <c r="Y238" s="134"/>
      <c r="Z238" s="134"/>
      <c r="AA238" s="132"/>
    </row>
    <row r="239" spans="1:27" s="100" customFormat="1">
      <c r="A239" s="199"/>
      <c r="B239" s="200"/>
      <c r="C239" s="201"/>
      <c r="D239" s="201"/>
      <c r="E239" s="201"/>
      <c r="F239" s="201"/>
      <c r="G239" s="201"/>
      <c r="H239" s="199"/>
      <c r="I239" s="201"/>
      <c r="J239" s="202"/>
      <c r="K239" s="203"/>
      <c r="L239" s="199"/>
      <c r="M239" s="204"/>
      <c r="N239" s="205"/>
      <c r="O239" s="199"/>
      <c r="P239" s="206"/>
      <c r="Q239" s="201"/>
      <c r="R239" s="207"/>
      <c r="S239" s="207"/>
      <c r="T239" s="207"/>
      <c r="U239" s="208"/>
      <c r="V239" s="208"/>
      <c r="W239" s="208"/>
      <c r="X239" s="208"/>
      <c r="Y239" s="207"/>
      <c r="Z239" s="207"/>
      <c r="AA239" s="208"/>
    </row>
    <row r="240" spans="1:27" s="95" customFormat="1">
      <c r="B240" s="96"/>
      <c r="C240" s="107"/>
      <c r="D240" s="107"/>
      <c r="E240" s="107"/>
      <c r="F240" s="107"/>
      <c r="G240" s="107"/>
      <c r="H240" s="107"/>
      <c r="J240" s="209" t="s">
        <v>2746</v>
      </c>
      <c r="K240" s="210"/>
      <c r="L240" s="107"/>
      <c r="N240" s="211"/>
      <c r="O240" s="107"/>
      <c r="P240" s="212"/>
      <c r="R240" s="213"/>
      <c r="S240" s="214"/>
      <c r="T240" s="214"/>
      <c r="U240" s="105"/>
      <c r="V240" s="105"/>
      <c r="W240" s="105"/>
      <c r="X240" s="105"/>
      <c r="Y240" s="106"/>
      <c r="Z240" s="106"/>
      <c r="AA240" s="105"/>
    </row>
    <row r="241" spans="2:27" s="95" customFormat="1">
      <c r="B241" s="95" t="s">
        <v>2747</v>
      </c>
      <c r="C241" s="215"/>
      <c r="D241" s="107"/>
      <c r="E241" s="107"/>
      <c r="F241" s="107"/>
      <c r="G241" s="107"/>
      <c r="H241" s="107"/>
      <c r="J241" s="95" t="s">
        <v>2748</v>
      </c>
      <c r="K241" s="210"/>
      <c r="L241" s="107"/>
      <c r="N241" s="211"/>
      <c r="O241" s="107"/>
      <c r="P241" s="212"/>
      <c r="R241" s="106"/>
      <c r="S241" s="214"/>
      <c r="T241" s="216"/>
      <c r="U241" s="105"/>
      <c r="V241" s="105"/>
      <c r="W241" s="105"/>
      <c r="X241" s="105"/>
      <c r="Y241" s="106"/>
      <c r="Z241" s="106"/>
      <c r="AA241" s="105"/>
    </row>
    <row r="242" spans="2:27">
      <c r="B242" s="95"/>
      <c r="C242" s="217" t="s">
        <v>2749</v>
      </c>
      <c r="H242" s="107"/>
      <c r="S242" s="219"/>
    </row>
    <row r="243" spans="2:27">
      <c r="S243" s="219"/>
      <c r="T243" s="219"/>
    </row>
  </sheetData>
  <autoFilter ref="A4:AA4" xr:uid="{00000000-0009-0000-0000-000000000000}"/>
  <printOptions horizontalCentered="1" verticalCentered="1"/>
  <pageMargins left="0.23622047244094491" right="0.23622047244094491" top="0.15748031496062992" bottom="0.15748031496062992" header="0.15748031496062992" footer="0.15748031496062992"/>
  <pageSetup scale="50" fitToHeight="0" pageOrder="overThenDown" orientation="landscape" r:id="rId1"/>
  <headerFooter>
    <oddHeader xml:space="preserve">&amp;R&amp;8&amp;P/&amp;N&amp;11
</oddHeader>
    <oddFooter>&amp;C&amp;Z&amp;F/&amp;F</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1B81-A9FC-4BDC-9A2D-72D5D1577739}">
  <sheetPr>
    <tabColor theme="6"/>
  </sheetPr>
  <dimension ref="A1:G85"/>
  <sheetViews>
    <sheetView showGridLines="0" topLeftCell="A45" zoomScale="90" zoomScaleNormal="90" workbookViewId="0">
      <selection activeCell="A49" sqref="A49:E49"/>
    </sheetView>
  </sheetViews>
  <sheetFormatPr baseColWidth="10" defaultRowHeight="14.4"/>
  <cols>
    <col min="1" max="1" width="57.5546875" style="5" customWidth="1"/>
    <col min="2" max="2" width="61.33203125" style="5" customWidth="1"/>
    <col min="3" max="3" width="26.109375" style="5" customWidth="1"/>
    <col min="4" max="4" width="49.6640625" style="5" customWidth="1"/>
    <col min="5" max="256" width="11.44140625" style="5"/>
    <col min="257" max="257" width="57.5546875" style="5" customWidth="1"/>
    <col min="258" max="258" width="61.33203125" style="5" customWidth="1"/>
    <col min="259" max="259" width="20.44140625" style="5" customWidth="1"/>
    <col min="260" max="260" width="49.6640625" style="5" customWidth="1"/>
    <col min="261" max="512" width="11.44140625" style="5"/>
    <col min="513" max="513" width="57.5546875" style="5" customWidth="1"/>
    <col min="514" max="514" width="61.33203125" style="5" customWidth="1"/>
    <col min="515" max="515" width="20.44140625" style="5" customWidth="1"/>
    <col min="516" max="516" width="49.6640625" style="5" customWidth="1"/>
    <col min="517" max="768" width="11.44140625" style="5"/>
    <col min="769" max="769" width="57.5546875" style="5" customWidth="1"/>
    <col min="770" max="770" width="61.33203125" style="5" customWidth="1"/>
    <col min="771" max="771" width="20.44140625" style="5" customWidth="1"/>
    <col min="772" max="772" width="49.6640625" style="5" customWidth="1"/>
    <col min="773" max="1024" width="11.44140625" style="5"/>
    <col min="1025" max="1025" width="57.5546875" style="5" customWidth="1"/>
    <col min="1026" max="1026" width="61.33203125" style="5" customWidth="1"/>
    <col min="1027" max="1027" width="20.44140625" style="5" customWidth="1"/>
    <col min="1028" max="1028" width="49.6640625" style="5" customWidth="1"/>
    <col min="1029" max="1280" width="11.44140625" style="5"/>
    <col min="1281" max="1281" width="57.5546875" style="5" customWidth="1"/>
    <col min="1282" max="1282" width="61.33203125" style="5" customWidth="1"/>
    <col min="1283" max="1283" width="20.44140625" style="5" customWidth="1"/>
    <col min="1284" max="1284" width="49.6640625" style="5" customWidth="1"/>
    <col min="1285" max="1536" width="11.44140625" style="5"/>
    <col min="1537" max="1537" width="57.5546875" style="5" customWidth="1"/>
    <col min="1538" max="1538" width="61.33203125" style="5" customWidth="1"/>
    <col min="1539" max="1539" width="20.44140625" style="5" customWidth="1"/>
    <col min="1540" max="1540" width="49.6640625" style="5" customWidth="1"/>
    <col min="1541" max="1792" width="11.44140625" style="5"/>
    <col min="1793" max="1793" width="57.5546875" style="5" customWidth="1"/>
    <col min="1794" max="1794" width="61.33203125" style="5" customWidth="1"/>
    <col min="1795" max="1795" width="20.44140625" style="5" customWidth="1"/>
    <col min="1796" max="1796" width="49.6640625" style="5" customWidth="1"/>
    <col min="1797" max="2048" width="11.44140625" style="5"/>
    <col min="2049" max="2049" width="57.5546875" style="5" customWidth="1"/>
    <col min="2050" max="2050" width="61.33203125" style="5" customWidth="1"/>
    <col min="2051" max="2051" width="20.44140625" style="5" customWidth="1"/>
    <col min="2052" max="2052" width="49.6640625" style="5" customWidth="1"/>
    <col min="2053" max="2304" width="11.44140625" style="5"/>
    <col min="2305" max="2305" width="57.5546875" style="5" customWidth="1"/>
    <col min="2306" max="2306" width="61.33203125" style="5" customWidth="1"/>
    <col min="2307" max="2307" width="20.44140625" style="5" customWidth="1"/>
    <col min="2308" max="2308" width="49.6640625" style="5" customWidth="1"/>
    <col min="2309" max="2560" width="11.44140625" style="5"/>
    <col min="2561" max="2561" width="57.5546875" style="5" customWidth="1"/>
    <col min="2562" max="2562" width="61.33203125" style="5" customWidth="1"/>
    <col min="2563" max="2563" width="20.44140625" style="5" customWidth="1"/>
    <col min="2564" max="2564" width="49.6640625" style="5" customWidth="1"/>
    <col min="2565" max="2816" width="11.44140625" style="5"/>
    <col min="2817" max="2817" width="57.5546875" style="5" customWidth="1"/>
    <col min="2818" max="2818" width="61.33203125" style="5" customWidth="1"/>
    <col min="2819" max="2819" width="20.44140625" style="5" customWidth="1"/>
    <col min="2820" max="2820" width="49.6640625" style="5" customWidth="1"/>
    <col min="2821" max="3072" width="11.44140625" style="5"/>
    <col min="3073" max="3073" width="57.5546875" style="5" customWidth="1"/>
    <col min="3074" max="3074" width="61.33203125" style="5" customWidth="1"/>
    <col min="3075" max="3075" width="20.44140625" style="5" customWidth="1"/>
    <col min="3076" max="3076" width="49.6640625" style="5" customWidth="1"/>
    <col min="3077" max="3328" width="11.44140625" style="5"/>
    <col min="3329" max="3329" width="57.5546875" style="5" customWidth="1"/>
    <col min="3330" max="3330" width="61.33203125" style="5" customWidth="1"/>
    <col min="3331" max="3331" width="20.44140625" style="5" customWidth="1"/>
    <col min="3332" max="3332" width="49.6640625" style="5" customWidth="1"/>
    <col min="3333" max="3584" width="11.44140625" style="5"/>
    <col min="3585" max="3585" width="57.5546875" style="5" customWidth="1"/>
    <col min="3586" max="3586" width="61.33203125" style="5" customWidth="1"/>
    <col min="3587" max="3587" width="20.44140625" style="5" customWidth="1"/>
    <col min="3588" max="3588" width="49.6640625" style="5" customWidth="1"/>
    <col min="3589" max="3840" width="11.44140625" style="5"/>
    <col min="3841" max="3841" width="57.5546875" style="5" customWidth="1"/>
    <col min="3842" max="3842" width="61.33203125" style="5" customWidth="1"/>
    <col min="3843" max="3843" width="20.44140625" style="5" customWidth="1"/>
    <col min="3844" max="3844" width="49.6640625" style="5" customWidth="1"/>
    <col min="3845" max="4096" width="11.44140625" style="5"/>
    <col min="4097" max="4097" width="57.5546875" style="5" customWidth="1"/>
    <col min="4098" max="4098" width="61.33203125" style="5" customWidth="1"/>
    <col min="4099" max="4099" width="20.44140625" style="5" customWidth="1"/>
    <col min="4100" max="4100" width="49.6640625" style="5" customWidth="1"/>
    <col min="4101" max="4352" width="11.44140625" style="5"/>
    <col min="4353" max="4353" width="57.5546875" style="5" customWidth="1"/>
    <col min="4354" max="4354" width="61.33203125" style="5" customWidth="1"/>
    <col min="4355" max="4355" width="20.44140625" style="5" customWidth="1"/>
    <col min="4356" max="4356" width="49.6640625" style="5" customWidth="1"/>
    <col min="4357" max="4608" width="11.44140625" style="5"/>
    <col min="4609" max="4609" width="57.5546875" style="5" customWidth="1"/>
    <col min="4610" max="4610" width="61.33203125" style="5" customWidth="1"/>
    <col min="4611" max="4611" width="20.44140625" style="5" customWidth="1"/>
    <col min="4612" max="4612" width="49.6640625" style="5" customWidth="1"/>
    <col min="4613" max="4864" width="11.44140625" style="5"/>
    <col min="4865" max="4865" width="57.5546875" style="5" customWidth="1"/>
    <col min="4866" max="4866" width="61.33203125" style="5" customWidth="1"/>
    <col min="4867" max="4867" width="20.44140625" style="5" customWidth="1"/>
    <col min="4868" max="4868" width="49.6640625" style="5" customWidth="1"/>
    <col min="4869" max="5120" width="11.44140625" style="5"/>
    <col min="5121" max="5121" width="57.5546875" style="5" customWidth="1"/>
    <col min="5122" max="5122" width="61.33203125" style="5" customWidth="1"/>
    <col min="5123" max="5123" width="20.44140625" style="5" customWidth="1"/>
    <col min="5124" max="5124" width="49.6640625" style="5" customWidth="1"/>
    <col min="5125" max="5376" width="11.44140625" style="5"/>
    <col min="5377" max="5377" width="57.5546875" style="5" customWidth="1"/>
    <col min="5378" max="5378" width="61.33203125" style="5" customWidth="1"/>
    <col min="5379" max="5379" width="20.44140625" style="5" customWidth="1"/>
    <col min="5380" max="5380" width="49.6640625" style="5" customWidth="1"/>
    <col min="5381" max="5632" width="11.44140625" style="5"/>
    <col min="5633" max="5633" width="57.5546875" style="5" customWidth="1"/>
    <col min="5634" max="5634" width="61.33203125" style="5" customWidth="1"/>
    <col min="5635" max="5635" width="20.44140625" style="5" customWidth="1"/>
    <col min="5636" max="5636" width="49.6640625" style="5" customWidth="1"/>
    <col min="5637" max="5888" width="11.44140625" style="5"/>
    <col min="5889" max="5889" width="57.5546875" style="5" customWidth="1"/>
    <col min="5890" max="5890" width="61.33203125" style="5" customWidth="1"/>
    <col min="5891" max="5891" width="20.44140625" style="5" customWidth="1"/>
    <col min="5892" max="5892" width="49.6640625" style="5" customWidth="1"/>
    <col min="5893" max="6144" width="11.44140625" style="5"/>
    <col min="6145" max="6145" width="57.5546875" style="5" customWidth="1"/>
    <col min="6146" max="6146" width="61.33203125" style="5" customWidth="1"/>
    <col min="6147" max="6147" width="20.44140625" style="5" customWidth="1"/>
    <col min="6148" max="6148" width="49.6640625" style="5" customWidth="1"/>
    <col min="6149" max="6400" width="11.44140625" style="5"/>
    <col min="6401" max="6401" width="57.5546875" style="5" customWidth="1"/>
    <col min="6402" max="6402" width="61.33203125" style="5" customWidth="1"/>
    <col min="6403" max="6403" width="20.44140625" style="5" customWidth="1"/>
    <col min="6404" max="6404" width="49.6640625" style="5" customWidth="1"/>
    <col min="6405" max="6656" width="11.44140625" style="5"/>
    <col min="6657" max="6657" width="57.5546875" style="5" customWidth="1"/>
    <col min="6658" max="6658" width="61.33203125" style="5" customWidth="1"/>
    <col min="6659" max="6659" width="20.44140625" style="5" customWidth="1"/>
    <col min="6660" max="6660" width="49.6640625" style="5" customWidth="1"/>
    <col min="6661" max="6912" width="11.44140625" style="5"/>
    <col min="6913" max="6913" width="57.5546875" style="5" customWidth="1"/>
    <col min="6914" max="6914" width="61.33203125" style="5" customWidth="1"/>
    <col min="6915" max="6915" width="20.44140625" style="5" customWidth="1"/>
    <col min="6916" max="6916" width="49.6640625" style="5" customWidth="1"/>
    <col min="6917" max="7168" width="11.44140625" style="5"/>
    <col min="7169" max="7169" width="57.5546875" style="5" customWidth="1"/>
    <col min="7170" max="7170" width="61.33203125" style="5" customWidth="1"/>
    <col min="7171" max="7171" width="20.44140625" style="5" customWidth="1"/>
    <col min="7172" max="7172" width="49.6640625" style="5" customWidth="1"/>
    <col min="7173" max="7424" width="11.44140625" style="5"/>
    <col min="7425" max="7425" width="57.5546875" style="5" customWidth="1"/>
    <col min="7426" max="7426" width="61.33203125" style="5" customWidth="1"/>
    <col min="7427" max="7427" width="20.44140625" style="5" customWidth="1"/>
    <col min="7428" max="7428" width="49.6640625" style="5" customWidth="1"/>
    <col min="7429" max="7680" width="11.44140625" style="5"/>
    <col min="7681" max="7681" width="57.5546875" style="5" customWidth="1"/>
    <col min="7682" max="7682" width="61.33203125" style="5" customWidth="1"/>
    <col min="7683" max="7683" width="20.44140625" style="5" customWidth="1"/>
    <col min="7684" max="7684" width="49.6640625" style="5" customWidth="1"/>
    <col min="7685" max="7936" width="11.44140625" style="5"/>
    <col min="7937" max="7937" width="57.5546875" style="5" customWidth="1"/>
    <col min="7938" max="7938" width="61.33203125" style="5" customWidth="1"/>
    <col min="7939" max="7939" width="20.44140625" style="5" customWidth="1"/>
    <col min="7940" max="7940" width="49.6640625" style="5" customWidth="1"/>
    <col min="7941" max="8192" width="11.44140625" style="5"/>
    <col min="8193" max="8193" width="57.5546875" style="5" customWidth="1"/>
    <col min="8194" max="8194" width="61.33203125" style="5" customWidth="1"/>
    <col min="8195" max="8195" width="20.44140625" style="5" customWidth="1"/>
    <col min="8196" max="8196" width="49.6640625" style="5" customWidth="1"/>
    <col min="8197" max="8448" width="11.44140625" style="5"/>
    <col min="8449" max="8449" width="57.5546875" style="5" customWidth="1"/>
    <col min="8450" max="8450" width="61.33203125" style="5" customWidth="1"/>
    <col min="8451" max="8451" width="20.44140625" style="5" customWidth="1"/>
    <col min="8452" max="8452" width="49.6640625" style="5" customWidth="1"/>
    <col min="8453" max="8704" width="11.44140625" style="5"/>
    <col min="8705" max="8705" width="57.5546875" style="5" customWidth="1"/>
    <col min="8706" max="8706" width="61.33203125" style="5" customWidth="1"/>
    <col min="8707" max="8707" width="20.44140625" style="5" customWidth="1"/>
    <col min="8708" max="8708" width="49.6640625" style="5" customWidth="1"/>
    <col min="8709" max="8960" width="11.44140625" style="5"/>
    <col min="8961" max="8961" width="57.5546875" style="5" customWidth="1"/>
    <col min="8962" max="8962" width="61.33203125" style="5" customWidth="1"/>
    <col min="8963" max="8963" width="20.44140625" style="5" customWidth="1"/>
    <col min="8964" max="8964" width="49.6640625" style="5" customWidth="1"/>
    <col min="8965" max="9216" width="11.44140625" style="5"/>
    <col min="9217" max="9217" width="57.5546875" style="5" customWidth="1"/>
    <col min="9218" max="9218" width="61.33203125" style="5" customWidth="1"/>
    <col min="9219" max="9219" width="20.44140625" style="5" customWidth="1"/>
    <col min="9220" max="9220" width="49.6640625" style="5" customWidth="1"/>
    <col min="9221" max="9472" width="11.44140625" style="5"/>
    <col min="9473" max="9473" width="57.5546875" style="5" customWidth="1"/>
    <col min="9474" max="9474" width="61.33203125" style="5" customWidth="1"/>
    <col min="9475" max="9475" width="20.44140625" style="5" customWidth="1"/>
    <col min="9476" max="9476" width="49.6640625" style="5" customWidth="1"/>
    <col min="9477" max="9728" width="11.44140625" style="5"/>
    <col min="9729" max="9729" width="57.5546875" style="5" customWidth="1"/>
    <col min="9730" max="9730" width="61.33203125" style="5" customWidth="1"/>
    <col min="9731" max="9731" width="20.44140625" style="5" customWidth="1"/>
    <col min="9732" max="9732" width="49.6640625" style="5" customWidth="1"/>
    <col min="9733" max="9984" width="11.44140625" style="5"/>
    <col min="9985" max="9985" width="57.5546875" style="5" customWidth="1"/>
    <col min="9986" max="9986" width="61.33203125" style="5" customWidth="1"/>
    <col min="9987" max="9987" width="20.44140625" style="5" customWidth="1"/>
    <col min="9988" max="9988" width="49.6640625" style="5" customWidth="1"/>
    <col min="9989" max="10240" width="11.44140625" style="5"/>
    <col min="10241" max="10241" width="57.5546875" style="5" customWidth="1"/>
    <col min="10242" max="10242" width="61.33203125" style="5" customWidth="1"/>
    <col min="10243" max="10243" width="20.44140625" style="5" customWidth="1"/>
    <col min="10244" max="10244" width="49.6640625" style="5" customWidth="1"/>
    <col min="10245" max="10496" width="11.44140625" style="5"/>
    <col min="10497" max="10497" width="57.5546875" style="5" customWidth="1"/>
    <col min="10498" max="10498" width="61.33203125" style="5" customWidth="1"/>
    <col min="10499" max="10499" width="20.44140625" style="5" customWidth="1"/>
    <col min="10500" max="10500" width="49.6640625" style="5" customWidth="1"/>
    <col min="10501" max="10752" width="11.44140625" style="5"/>
    <col min="10753" max="10753" width="57.5546875" style="5" customWidth="1"/>
    <col min="10754" max="10754" width="61.33203125" style="5" customWidth="1"/>
    <col min="10755" max="10755" width="20.44140625" style="5" customWidth="1"/>
    <col min="10756" max="10756" width="49.6640625" style="5" customWidth="1"/>
    <col min="10757" max="11008" width="11.44140625" style="5"/>
    <col min="11009" max="11009" width="57.5546875" style="5" customWidth="1"/>
    <col min="11010" max="11010" width="61.33203125" style="5" customWidth="1"/>
    <col min="11011" max="11011" width="20.44140625" style="5" customWidth="1"/>
    <col min="11012" max="11012" width="49.6640625" style="5" customWidth="1"/>
    <col min="11013" max="11264" width="11.44140625" style="5"/>
    <col min="11265" max="11265" width="57.5546875" style="5" customWidth="1"/>
    <col min="11266" max="11266" width="61.33203125" style="5" customWidth="1"/>
    <col min="11267" max="11267" width="20.44140625" style="5" customWidth="1"/>
    <col min="11268" max="11268" width="49.6640625" style="5" customWidth="1"/>
    <col min="11269" max="11520" width="11.44140625" style="5"/>
    <col min="11521" max="11521" width="57.5546875" style="5" customWidth="1"/>
    <col min="11522" max="11522" width="61.33203125" style="5" customWidth="1"/>
    <col min="11523" max="11523" width="20.44140625" style="5" customWidth="1"/>
    <col min="11524" max="11524" width="49.6640625" style="5" customWidth="1"/>
    <col min="11525" max="11776" width="11.44140625" style="5"/>
    <col min="11777" max="11777" width="57.5546875" style="5" customWidth="1"/>
    <col min="11778" max="11778" width="61.33203125" style="5" customWidth="1"/>
    <col min="11779" max="11779" width="20.44140625" style="5" customWidth="1"/>
    <col min="11780" max="11780" width="49.6640625" style="5" customWidth="1"/>
    <col min="11781" max="12032" width="11.44140625" style="5"/>
    <col min="12033" max="12033" width="57.5546875" style="5" customWidth="1"/>
    <col min="12034" max="12034" width="61.33203125" style="5" customWidth="1"/>
    <col min="12035" max="12035" width="20.44140625" style="5" customWidth="1"/>
    <col min="12036" max="12036" width="49.6640625" style="5" customWidth="1"/>
    <col min="12037" max="12288" width="11.44140625" style="5"/>
    <col min="12289" max="12289" width="57.5546875" style="5" customWidth="1"/>
    <col min="12290" max="12290" width="61.33203125" style="5" customWidth="1"/>
    <col min="12291" max="12291" width="20.44140625" style="5" customWidth="1"/>
    <col min="12292" max="12292" width="49.6640625" style="5" customWidth="1"/>
    <col min="12293" max="12544" width="11.44140625" style="5"/>
    <col min="12545" max="12545" width="57.5546875" style="5" customWidth="1"/>
    <col min="12546" max="12546" width="61.33203125" style="5" customWidth="1"/>
    <col min="12547" max="12547" width="20.44140625" style="5" customWidth="1"/>
    <col min="12548" max="12548" width="49.6640625" style="5" customWidth="1"/>
    <col min="12549" max="12800" width="11.44140625" style="5"/>
    <col min="12801" max="12801" width="57.5546875" style="5" customWidth="1"/>
    <col min="12802" max="12802" width="61.33203125" style="5" customWidth="1"/>
    <col min="12803" max="12803" width="20.44140625" style="5" customWidth="1"/>
    <col min="12804" max="12804" width="49.6640625" style="5" customWidth="1"/>
    <col min="12805" max="13056" width="11.44140625" style="5"/>
    <col min="13057" max="13057" width="57.5546875" style="5" customWidth="1"/>
    <col min="13058" max="13058" width="61.33203125" style="5" customWidth="1"/>
    <col min="13059" max="13059" width="20.44140625" style="5" customWidth="1"/>
    <col min="13060" max="13060" width="49.6640625" style="5" customWidth="1"/>
    <col min="13061" max="13312" width="11.44140625" style="5"/>
    <col min="13313" max="13313" width="57.5546875" style="5" customWidth="1"/>
    <col min="13314" max="13314" width="61.33203125" style="5" customWidth="1"/>
    <col min="13315" max="13315" width="20.44140625" style="5" customWidth="1"/>
    <col min="13316" max="13316" width="49.6640625" style="5" customWidth="1"/>
    <col min="13317" max="13568" width="11.44140625" style="5"/>
    <col min="13569" max="13569" width="57.5546875" style="5" customWidth="1"/>
    <col min="13570" max="13570" width="61.33203125" style="5" customWidth="1"/>
    <col min="13571" max="13571" width="20.44140625" style="5" customWidth="1"/>
    <col min="13572" max="13572" width="49.6640625" style="5" customWidth="1"/>
    <col min="13573" max="13824" width="11.44140625" style="5"/>
    <col min="13825" max="13825" width="57.5546875" style="5" customWidth="1"/>
    <col min="13826" max="13826" width="61.33203125" style="5" customWidth="1"/>
    <col min="13827" max="13827" width="20.44140625" style="5" customWidth="1"/>
    <col min="13828" max="13828" width="49.6640625" style="5" customWidth="1"/>
    <col min="13829" max="14080" width="11.44140625" style="5"/>
    <col min="14081" max="14081" width="57.5546875" style="5" customWidth="1"/>
    <col min="14082" max="14082" width="61.33203125" style="5" customWidth="1"/>
    <col min="14083" max="14083" width="20.44140625" style="5" customWidth="1"/>
    <col min="14084" max="14084" width="49.6640625" style="5" customWidth="1"/>
    <col min="14085" max="14336" width="11.44140625" style="5"/>
    <col min="14337" max="14337" width="57.5546875" style="5" customWidth="1"/>
    <col min="14338" max="14338" width="61.33203125" style="5" customWidth="1"/>
    <col min="14339" max="14339" width="20.44140625" style="5" customWidth="1"/>
    <col min="14340" max="14340" width="49.6640625" style="5" customWidth="1"/>
    <col min="14341" max="14592" width="11.44140625" style="5"/>
    <col min="14593" max="14593" width="57.5546875" style="5" customWidth="1"/>
    <col min="14594" max="14594" width="61.33203125" style="5" customWidth="1"/>
    <col min="14595" max="14595" width="20.44140625" style="5" customWidth="1"/>
    <col min="14596" max="14596" width="49.6640625" style="5" customWidth="1"/>
    <col min="14597" max="14848" width="11.44140625" style="5"/>
    <col min="14849" max="14849" width="57.5546875" style="5" customWidth="1"/>
    <col min="14850" max="14850" width="61.33203125" style="5" customWidth="1"/>
    <col min="14851" max="14851" width="20.44140625" style="5" customWidth="1"/>
    <col min="14852" max="14852" width="49.6640625" style="5" customWidth="1"/>
    <col min="14853" max="15104" width="11.44140625" style="5"/>
    <col min="15105" max="15105" width="57.5546875" style="5" customWidth="1"/>
    <col min="15106" max="15106" width="61.33203125" style="5" customWidth="1"/>
    <col min="15107" max="15107" width="20.44140625" style="5" customWidth="1"/>
    <col min="15108" max="15108" width="49.6640625" style="5" customWidth="1"/>
    <col min="15109" max="15360" width="11.44140625" style="5"/>
    <col min="15361" max="15361" width="57.5546875" style="5" customWidth="1"/>
    <col min="15362" max="15362" width="61.33203125" style="5" customWidth="1"/>
    <col min="15363" max="15363" width="20.44140625" style="5" customWidth="1"/>
    <col min="15364" max="15364" width="49.6640625" style="5" customWidth="1"/>
    <col min="15365" max="15616" width="11.44140625" style="5"/>
    <col min="15617" max="15617" width="57.5546875" style="5" customWidth="1"/>
    <col min="15618" max="15618" width="61.33203125" style="5" customWidth="1"/>
    <col min="15619" max="15619" width="20.44140625" style="5" customWidth="1"/>
    <col min="15620" max="15620" width="49.6640625" style="5" customWidth="1"/>
    <col min="15621" max="15872" width="11.44140625" style="5"/>
    <col min="15873" max="15873" width="57.5546875" style="5" customWidth="1"/>
    <col min="15874" max="15874" width="61.33203125" style="5" customWidth="1"/>
    <col min="15875" max="15875" width="20.44140625" style="5" customWidth="1"/>
    <col min="15876" max="15876" width="49.6640625" style="5" customWidth="1"/>
    <col min="15877" max="16128" width="11.44140625" style="5"/>
    <col min="16129" max="16129" width="57.5546875" style="5" customWidth="1"/>
    <col min="16130" max="16130" width="61.33203125" style="5" customWidth="1"/>
    <col min="16131" max="16131" width="20.44140625" style="5" customWidth="1"/>
    <col min="16132" max="16132" width="49.6640625" style="5" customWidth="1"/>
    <col min="16133" max="16384" width="11.44140625" style="5"/>
  </cols>
  <sheetData>
    <row r="1" spans="1:5" ht="28.5" customHeight="1">
      <c r="A1" s="276" t="s">
        <v>534</v>
      </c>
      <c r="B1" s="276"/>
      <c r="C1" s="276"/>
      <c r="D1" s="276"/>
      <c r="E1" s="276"/>
    </row>
    <row r="2" spans="1:5" ht="51" customHeight="1">
      <c r="A2" s="277" t="s">
        <v>730</v>
      </c>
      <c r="B2" s="276"/>
      <c r="C2" s="276"/>
      <c r="D2" s="276"/>
      <c r="E2" s="276"/>
    </row>
    <row r="3" spans="1:5" ht="38.25" customHeight="1">
      <c r="A3" s="276" t="s">
        <v>533</v>
      </c>
      <c r="B3" s="276"/>
      <c r="C3" s="276"/>
      <c r="D3" s="276"/>
      <c r="E3" s="276"/>
    </row>
    <row r="4" spans="1:5" ht="39.75" customHeight="1">
      <c r="A4" s="380" t="s">
        <v>279</v>
      </c>
      <c r="B4" s="380"/>
      <c r="C4" s="380"/>
      <c r="D4" s="380"/>
      <c r="E4" s="380"/>
    </row>
    <row r="5" spans="1:5" ht="18.75" customHeight="1">
      <c r="A5" s="435"/>
      <c r="B5" s="435"/>
      <c r="C5" s="435"/>
      <c r="D5" s="435"/>
      <c r="E5" s="435"/>
    </row>
    <row r="6" spans="1:5" ht="17.399999999999999">
      <c r="A6" s="435"/>
      <c r="B6" s="435"/>
      <c r="C6" s="435"/>
      <c r="D6" s="435"/>
      <c r="E6" s="435"/>
    </row>
    <row r="7" spans="1:5" ht="26.7" customHeight="1">
      <c r="A7" s="279" t="s">
        <v>282</v>
      </c>
      <c r="B7" s="280"/>
      <c r="C7" s="280"/>
      <c r="D7" s="280"/>
      <c r="E7" s="281"/>
    </row>
    <row r="8" spans="1:5" ht="90.75" customHeight="1">
      <c r="A8" s="282" t="s">
        <v>482</v>
      </c>
      <c r="B8" s="283"/>
      <c r="C8" s="283"/>
      <c r="D8" s="283"/>
      <c r="E8" s="284"/>
    </row>
    <row r="9" spans="1:5" ht="53.25" customHeight="1">
      <c r="A9" s="37" t="s">
        <v>550</v>
      </c>
      <c r="B9" s="245" t="s">
        <v>549</v>
      </c>
      <c r="C9" s="246"/>
      <c r="D9" s="246"/>
      <c r="E9" s="247"/>
    </row>
    <row r="10" spans="1:5">
      <c r="A10" s="238" t="s">
        <v>0</v>
      </c>
      <c r="B10" s="239"/>
      <c r="C10" s="239"/>
      <c r="D10" s="239"/>
      <c r="E10" s="240"/>
    </row>
    <row r="11" spans="1:5" ht="33.75" customHeight="1">
      <c r="A11" s="253" t="s">
        <v>279</v>
      </c>
      <c r="B11" s="254"/>
      <c r="C11" s="254"/>
      <c r="D11" s="254"/>
      <c r="E11" s="255"/>
    </row>
    <row r="12" spans="1:5" ht="33.75" customHeight="1">
      <c r="A12" s="429" t="s">
        <v>729</v>
      </c>
      <c r="B12" s="430"/>
      <c r="C12" s="430"/>
      <c r="D12" s="430"/>
      <c r="E12" s="431"/>
    </row>
    <row r="13" spans="1:5" ht="33.75" customHeight="1">
      <c r="A13" s="37" t="s">
        <v>728</v>
      </c>
      <c r="B13" s="275" t="s">
        <v>727</v>
      </c>
      <c r="C13" s="275"/>
      <c r="D13" s="275"/>
      <c r="E13" s="275"/>
    </row>
    <row r="14" spans="1:5" ht="33.75" customHeight="1">
      <c r="A14" s="37" t="s">
        <v>726</v>
      </c>
      <c r="B14" s="253">
        <v>9006150</v>
      </c>
      <c r="C14" s="254"/>
      <c r="D14" s="254"/>
      <c r="E14" s="255"/>
    </row>
    <row r="15" spans="1:5" ht="33.75" customHeight="1">
      <c r="A15" s="37" t="s">
        <v>725</v>
      </c>
      <c r="B15" s="253">
        <v>2015</v>
      </c>
      <c r="C15" s="254"/>
      <c r="D15" s="254"/>
      <c r="E15" s="255"/>
    </row>
    <row r="16" spans="1:5" ht="33.75" customHeight="1">
      <c r="A16" s="37" t="s">
        <v>724</v>
      </c>
      <c r="B16" s="253" t="s">
        <v>723</v>
      </c>
      <c r="C16" s="254"/>
      <c r="D16" s="254"/>
      <c r="E16" s="255"/>
    </row>
    <row r="17" spans="1:7" ht="33.75" customHeight="1">
      <c r="A17" s="37" t="s">
        <v>722</v>
      </c>
      <c r="B17" s="253" t="s">
        <v>721</v>
      </c>
      <c r="C17" s="254"/>
      <c r="D17" s="254"/>
      <c r="E17" s="255"/>
    </row>
    <row r="18" spans="1:7" ht="33.75" customHeight="1">
      <c r="A18" s="37" t="s">
        <v>720</v>
      </c>
      <c r="B18" s="253" t="s">
        <v>719</v>
      </c>
      <c r="C18" s="254"/>
      <c r="D18" s="254"/>
      <c r="E18" s="255"/>
    </row>
    <row r="19" spans="1:7" ht="33.75" customHeight="1">
      <c r="A19" s="37" t="s">
        <v>718</v>
      </c>
      <c r="B19" s="253" t="s">
        <v>717</v>
      </c>
      <c r="C19" s="254"/>
      <c r="D19" s="254"/>
      <c r="E19" s="255"/>
    </row>
    <row r="20" spans="1:7" ht="20.25" customHeight="1">
      <c r="A20" s="238" t="s">
        <v>278</v>
      </c>
      <c r="B20" s="239"/>
      <c r="C20" s="239"/>
      <c r="D20" s="239"/>
      <c r="E20" s="240"/>
    </row>
    <row r="21" spans="1:7" ht="24" customHeight="1">
      <c r="A21" s="432" t="s">
        <v>2762</v>
      </c>
      <c r="B21" s="433"/>
      <c r="C21" s="433"/>
      <c r="D21" s="433"/>
      <c r="E21" s="434"/>
      <c r="G21" s="41"/>
    </row>
    <row r="22" spans="1:7">
      <c r="A22" s="238" t="s">
        <v>428</v>
      </c>
      <c r="B22" s="239"/>
      <c r="C22" s="239"/>
      <c r="D22" s="239"/>
      <c r="E22" s="240"/>
      <c r="G22" s="41"/>
    </row>
    <row r="23" spans="1:7" ht="36.75" customHeight="1">
      <c r="A23" s="426" t="s">
        <v>276</v>
      </c>
      <c r="B23" s="427"/>
      <c r="C23" s="427"/>
      <c r="D23" s="427"/>
      <c r="E23" s="428"/>
      <c r="G23" s="41"/>
    </row>
    <row r="24" spans="1:7" ht="35.25" customHeight="1">
      <c r="A24" s="426" t="s">
        <v>275</v>
      </c>
      <c r="B24" s="427"/>
      <c r="C24" s="427"/>
      <c r="D24" s="427"/>
      <c r="E24" s="428"/>
      <c r="G24" s="41"/>
    </row>
    <row r="25" spans="1:7" ht="31.5" customHeight="1">
      <c r="A25" s="426" t="s">
        <v>274</v>
      </c>
      <c r="B25" s="427"/>
      <c r="C25" s="427"/>
      <c r="D25" s="427"/>
      <c r="E25" s="428"/>
    </row>
    <row r="26" spans="1:7" ht="20.100000000000001" customHeight="1">
      <c r="A26" s="426" t="s">
        <v>716</v>
      </c>
      <c r="B26" s="427"/>
      <c r="C26" s="427"/>
      <c r="D26" s="427"/>
      <c r="E26" s="428"/>
    </row>
    <row r="27" spans="1:7" ht="20.100000000000001" customHeight="1">
      <c r="A27" s="426" t="s">
        <v>273</v>
      </c>
      <c r="B27" s="427"/>
      <c r="C27" s="427"/>
      <c r="D27" s="427"/>
      <c r="E27" s="428"/>
    </row>
    <row r="28" spans="1:7" ht="20.100000000000001" customHeight="1">
      <c r="A28" s="426" t="s">
        <v>272</v>
      </c>
      <c r="B28" s="427"/>
      <c r="C28" s="427"/>
      <c r="D28" s="427"/>
      <c r="E28" s="428"/>
    </row>
    <row r="29" spans="1:7" ht="20.100000000000001" customHeight="1">
      <c r="A29" s="426" t="s">
        <v>271</v>
      </c>
      <c r="B29" s="427"/>
      <c r="C29" s="427"/>
      <c r="D29" s="427"/>
      <c r="E29" s="428"/>
    </row>
    <row r="30" spans="1:7" ht="20.100000000000001" customHeight="1">
      <c r="A30" s="426" t="s">
        <v>270</v>
      </c>
      <c r="B30" s="427"/>
      <c r="C30" s="427"/>
      <c r="D30" s="427"/>
      <c r="E30" s="428"/>
    </row>
    <row r="31" spans="1:7" ht="57" customHeight="1">
      <c r="A31" s="258" t="s">
        <v>1386</v>
      </c>
      <c r="B31" s="259"/>
      <c r="C31" s="259"/>
      <c r="D31" s="259"/>
      <c r="E31" s="260"/>
    </row>
    <row r="32" spans="1:7" ht="27.6" customHeight="1">
      <c r="A32" s="426" t="s">
        <v>715</v>
      </c>
      <c r="B32" s="427"/>
      <c r="C32" s="427"/>
      <c r="D32" s="427"/>
      <c r="E32" s="428"/>
    </row>
    <row r="33" spans="1:5" ht="20.100000000000001" customHeight="1">
      <c r="A33" s="426" t="s">
        <v>267</v>
      </c>
      <c r="B33" s="427"/>
      <c r="C33" s="427"/>
      <c r="D33" s="427"/>
      <c r="E33" s="428"/>
    </row>
    <row r="34" spans="1:5" ht="69" customHeight="1">
      <c r="A34" s="426" t="s">
        <v>266</v>
      </c>
      <c r="B34" s="427"/>
      <c r="C34" s="427"/>
      <c r="D34" s="427"/>
      <c r="E34" s="428"/>
    </row>
    <row r="35" spans="1:5" ht="97.2" customHeight="1">
      <c r="A35" s="439" t="s">
        <v>1387</v>
      </c>
      <c r="B35" s="440"/>
      <c r="C35" s="440"/>
      <c r="D35" s="440"/>
      <c r="E35" s="441"/>
    </row>
    <row r="36" spans="1:5" ht="86.25" customHeight="1">
      <c r="A36" s="370" t="s">
        <v>1388</v>
      </c>
      <c r="B36" s="370"/>
      <c r="C36" s="370"/>
      <c r="D36" s="370"/>
      <c r="E36" s="370"/>
    </row>
    <row r="37" spans="1:5" ht="76.5" customHeight="1">
      <c r="A37" s="425" t="s">
        <v>237</v>
      </c>
      <c r="B37" s="425"/>
      <c r="C37" s="425"/>
      <c r="D37" s="425"/>
      <c r="E37" s="425"/>
    </row>
    <row r="38" spans="1:5" ht="54" customHeight="1">
      <c r="A38" s="425" t="s">
        <v>230</v>
      </c>
      <c r="B38" s="425"/>
      <c r="C38" s="425"/>
      <c r="D38" s="425"/>
      <c r="E38" s="425"/>
    </row>
    <row r="39" spans="1:5" ht="105.75" customHeight="1">
      <c r="A39" s="438" t="s">
        <v>232</v>
      </c>
      <c r="B39" s="438"/>
      <c r="C39" s="438"/>
      <c r="D39" s="438"/>
      <c r="E39" s="438"/>
    </row>
    <row r="40" spans="1:5" ht="79.5" customHeight="1">
      <c r="A40" s="425" t="s">
        <v>231</v>
      </c>
      <c r="B40" s="425"/>
      <c r="C40" s="425"/>
      <c r="D40" s="425"/>
      <c r="E40" s="425"/>
    </row>
    <row r="41" spans="1:5" ht="74.25" customHeight="1">
      <c r="A41" s="425" t="s">
        <v>230</v>
      </c>
      <c r="B41" s="425"/>
      <c r="C41" s="425"/>
      <c r="D41" s="425"/>
      <c r="E41" s="425"/>
    </row>
    <row r="42" spans="1:5" ht="38.25" customHeight="1">
      <c r="A42" s="370" t="s">
        <v>2760</v>
      </c>
      <c r="B42" s="370"/>
      <c r="C42" s="370"/>
      <c r="D42" s="370"/>
      <c r="E42" s="370"/>
    </row>
    <row r="43" spans="1:5" ht="30" customHeight="1">
      <c r="A43" s="436" t="s">
        <v>212</v>
      </c>
      <c r="B43" s="436"/>
      <c r="C43" s="436"/>
      <c r="D43" s="436"/>
      <c r="E43" s="436"/>
    </row>
    <row r="44" spans="1:5" ht="52.5" customHeight="1">
      <c r="A44" s="425" t="s">
        <v>211</v>
      </c>
      <c r="B44" s="425"/>
      <c r="C44" s="425"/>
      <c r="D44" s="425"/>
      <c r="E44" s="425"/>
    </row>
    <row r="45" spans="1:5" ht="48" customHeight="1">
      <c r="A45" s="436" t="s">
        <v>210</v>
      </c>
      <c r="B45" s="436"/>
      <c r="C45" s="436"/>
      <c r="D45" s="436"/>
      <c r="E45" s="436"/>
    </row>
    <row r="46" spans="1:5" ht="24" customHeight="1">
      <c r="A46" s="437" t="s">
        <v>21</v>
      </c>
      <c r="B46" s="437"/>
      <c r="C46" s="437"/>
      <c r="D46" s="437"/>
      <c r="E46" s="437"/>
    </row>
    <row r="47" spans="1:5" ht="46.5" customHeight="1">
      <c r="A47" s="437" t="s">
        <v>714</v>
      </c>
      <c r="B47" s="437"/>
      <c r="C47" s="437"/>
      <c r="D47" s="437"/>
      <c r="E47" s="437"/>
    </row>
    <row r="48" spans="1:5" ht="49.5" customHeight="1">
      <c r="A48" s="438" t="s">
        <v>208</v>
      </c>
      <c r="B48" s="438"/>
      <c r="C48" s="438"/>
      <c r="D48" s="438"/>
      <c r="E48" s="438"/>
    </row>
    <row r="49" spans="1:5" ht="81" customHeight="1">
      <c r="A49" s="370" t="s">
        <v>2761</v>
      </c>
      <c r="B49" s="370"/>
      <c r="C49" s="370"/>
      <c r="D49" s="370"/>
      <c r="E49" s="370"/>
    </row>
    <row r="50" spans="1:5" ht="54" customHeight="1">
      <c r="A50" s="438" t="s">
        <v>713</v>
      </c>
      <c r="B50" s="438"/>
      <c r="C50" s="438"/>
      <c r="D50" s="438"/>
      <c r="E50" s="438"/>
    </row>
    <row r="51" spans="1:5" ht="45.6" customHeight="1">
      <c r="A51" s="370" t="s">
        <v>2768</v>
      </c>
      <c r="B51" s="370"/>
      <c r="C51" s="370"/>
      <c r="D51" s="370"/>
      <c r="E51" s="370"/>
    </row>
    <row r="52" spans="1:5" ht="35.4" customHeight="1">
      <c r="A52" s="438" t="s">
        <v>203</v>
      </c>
      <c r="B52" s="438"/>
      <c r="C52" s="438"/>
      <c r="D52" s="438"/>
      <c r="E52" s="438"/>
    </row>
    <row r="53" spans="1:5" ht="68.7" customHeight="1">
      <c r="A53" s="438" t="s">
        <v>201</v>
      </c>
      <c r="B53" s="438"/>
      <c r="C53" s="438"/>
      <c r="D53" s="438"/>
      <c r="E53" s="438"/>
    </row>
    <row r="54" spans="1:5" ht="45.75" customHeight="1">
      <c r="A54" s="438" t="s">
        <v>712</v>
      </c>
      <c r="B54" s="438"/>
      <c r="C54" s="438"/>
      <c r="D54" s="438"/>
      <c r="E54" s="438"/>
    </row>
    <row r="55" spans="1:5" ht="52.2" customHeight="1">
      <c r="A55" s="438" t="s">
        <v>194</v>
      </c>
      <c r="B55" s="438"/>
      <c r="C55" s="438"/>
      <c r="D55" s="438"/>
      <c r="E55" s="438"/>
    </row>
    <row r="56" spans="1:5" ht="52.2" customHeight="1">
      <c r="A56" s="448" t="s">
        <v>191</v>
      </c>
      <c r="B56" s="448"/>
      <c r="C56" s="448"/>
      <c r="D56" s="448"/>
      <c r="E56" s="448"/>
    </row>
    <row r="57" spans="1:5" ht="53.4" customHeight="1">
      <c r="A57" s="438" t="s">
        <v>189</v>
      </c>
      <c r="B57" s="438"/>
      <c r="C57" s="438"/>
      <c r="D57" s="438"/>
      <c r="E57" s="438"/>
    </row>
    <row r="58" spans="1:5" ht="34.5" customHeight="1">
      <c r="A58" s="438" t="s">
        <v>711</v>
      </c>
      <c r="B58" s="438"/>
      <c r="C58" s="438"/>
      <c r="D58" s="438"/>
      <c r="E58" s="438"/>
    </row>
    <row r="59" spans="1:5" ht="21" customHeight="1">
      <c r="A59" s="426" t="s">
        <v>185</v>
      </c>
      <c r="B59" s="427"/>
      <c r="C59" s="427"/>
      <c r="D59" s="427"/>
      <c r="E59" s="428"/>
    </row>
    <row r="60" spans="1:5" ht="28.95" customHeight="1">
      <c r="A60" s="426" t="s">
        <v>184</v>
      </c>
      <c r="B60" s="427"/>
      <c r="C60" s="427"/>
      <c r="D60" s="427"/>
      <c r="E60" s="428"/>
    </row>
    <row r="61" spans="1:5" ht="26.25" customHeight="1">
      <c r="A61" s="442" t="s">
        <v>183</v>
      </c>
      <c r="B61" s="443"/>
      <c r="C61" s="443"/>
      <c r="D61" s="443"/>
      <c r="E61" s="444"/>
    </row>
    <row r="62" spans="1:5" ht="55.95" customHeight="1">
      <c r="A62" s="445" t="s">
        <v>182</v>
      </c>
      <c r="B62" s="446"/>
      <c r="C62" s="446"/>
      <c r="D62" s="446"/>
      <c r="E62" s="447"/>
    </row>
    <row r="63" spans="1:5" ht="21.75" customHeight="1">
      <c r="A63" s="426" t="s">
        <v>180</v>
      </c>
      <c r="B63" s="427"/>
      <c r="C63" s="427"/>
      <c r="D63" s="427"/>
      <c r="E63" s="428"/>
    </row>
    <row r="64" spans="1:5" ht="21" customHeight="1">
      <c r="A64" s="426" t="s">
        <v>179</v>
      </c>
      <c r="B64" s="427"/>
      <c r="C64" s="427"/>
      <c r="D64" s="427"/>
      <c r="E64" s="428"/>
    </row>
    <row r="65" spans="1:5" ht="44.4" customHeight="1">
      <c r="A65" s="426" t="s">
        <v>178</v>
      </c>
      <c r="B65" s="427"/>
      <c r="C65" s="427"/>
      <c r="D65" s="427"/>
      <c r="E65" s="428"/>
    </row>
    <row r="66" spans="1:5" ht="18.75" customHeight="1">
      <c r="A66" s="426" t="s">
        <v>177</v>
      </c>
      <c r="B66" s="427"/>
      <c r="C66" s="427"/>
      <c r="D66" s="427"/>
      <c r="E66" s="428"/>
    </row>
    <row r="67" spans="1:5" ht="47.4" customHeight="1">
      <c r="A67" s="426" t="s">
        <v>174</v>
      </c>
      <c r="B67" s="427"/>
      <c r="C67" s="427"/>
      <c r="D67" s="427"/>
      <c r="E67" s="428"/>
    </row>
    <row r="68" spans="1:5" ht="20.25" customHeight="1">
      <c r="A68" s="426" t="s">
        <v>172</v>
      </c>
      <c r="B68" s="427"/>
      <c r="C68" s="427"/>
      <c r="D68" s="427"/>
      <c r="E68" s="428"/>
    </row>
    <row r="69" spans="1:5" ht="74.25" customHeight="1">
      <c r="A69" s="426" t="s">
        <v>171</v>
      </c>
      <c r="B69" s="427"/>
      <c r="C69" s="427"/>
      <c r="D69" s="427"/>
      <c r="E69" s="428"/>
    </row>
    <row r="70" spans="1:5" ht="51" customHeight="1">
      <c r="A70" s="426" t="s">
        <v>170</v>
      </c>
      <c r="B70" s="427"/>
      <c r="C70" s="427"/>
      <c r="D70" s="427"/>
      <c r="E70" s="428"/>
    </row>
    <row r="71" spans="1:5" ht="73.2" customHeight="1">
      <c r="A71" s="426" t="s">
        <v>169</v>
      </c>
      <c r="B71" s="427"/>
      <c r="C71" s="427"/>
      <c r="D71" s="427"/>
      <c r="E71" s="428"/>
    </row>
    <row r="72" spans="1:5" ht="48.6" customHeight="1">
      <c r="A72" s="426" t="s">
        <v>168</v>
      </c>
      <c r="B72" s="427"/>
      <c r="C72" s="427"/>
      <c r="D72" s="427"/>
      <c r="E72" s="428"/>
    </row>
    <row r="73" spans="1:5" ht="36.6" customHeight="1">
      <c r="A73" s="426" t="s">
        <v>710</v>
      </c>
      <c r="B73" s="427"/>
      <c r="C73" s="427"/>
      <c r="D73" s="427"/>
      <c r="E73" s="428"/>
    </row>
    <row r="74" spans="1:5" ht="25.95" customHeight="1">
      <c r="A74" s="426" t="s">
        <v>709</v>
      </c>
      <c r="B74" s="427"/>
      <c r="C74" s="427"/>
      <c r="D74" s="427"/>
      <c r="E74" s="428"/>
    </row>
    <row r="75" spans="1:5" ht="27" customHeight="1">
      <c r="A75" s="258" t="s">
        <v>1389</v>
      </c>
      <c r="B75" s="259"/>
      <c r="C75" s="259"/>
      <c r="D75" s="259"/>
      <c r="E75" s="260"/>
    </row>
    <row r="76" spans="1:5" ht="24.75" customHeight="1">
      <c r="A76" s="426" t="s">
        <v>708</v>
      </c>
      <c r="B76" s="427"/>
      <c r="C76" s="427"/>
      <c r="D76" s="427"/>
      <c r="E76" s="428"/>
    </row>
    <row r="77" spans="1:5" ht="143.4" customHeight="1">
      <c r="A77" s="442" t="s">
        <v>707</v>
      </c>
      <c r="B77" s="443"/>
      <c r="C77" s="443"/>
      <c r="D77" s="443"/>
      <c r="E77" s="444"/>
    </row>
    <row r="78" spans="1:5" ht="61.5" customHeight="1">
      <c r="A78" s="426" t="s">
        <v>435</v>
      </c>
      <c r="B78" s="427"/>
      <c r="C78" s="427"/>
      <c r="D78" s="427"/>
      <c r="E78" s="428"/>
    </row>
    <row r="79" spans="1:5" ht="32.25" customHeight="1">
      <c r="A79" s="426" t="s">
        <v>706</v>
      </c>
      <c r="B79" s="427"/>
      <c r="C79" s="427"/>
      <c r="D79" s="427"/>
      <c r="E79" s="428"/>
    </row>
    <row r="80" spans="1:5" s="4" customFormat="1" ht="30" customHeight="1">
      <c r="A80" s="296" t="s">
        <v>531</v>
      </c>
      <c r="B80" s="296"/>
      <c r="C80" s="296"/>
      <c r="D80" s="296"/>
      <c r="E80" s="296"/>
    </row>
    <row r="81" spans="1:5" ht="30" customHeight="1">
      <c r="A81" s="253" t="s">
        <v>822</v>
      </c>
      <c r="B81" s="254"/>
      <c r="C81" s="254"/>
      <c r="D81" s="254"/>
      <c r="E81" s="255"/>
    </row>
    <row r="82" spans="1:5" ht="126" customHeight="1">
      <c r="A82" s="272" t="s">
        <v>783</v>
      </c>
      <c r="B82" s="273"/>
      <c r="C82" s="273"/>
      <c r="D82" s="273"/>
      <c r="E82" s="274"/>
    </row>
    <row r="83" spans="1:5">
      <c r="A83" s="377" t="s">
        <v>821</v>
      </c>
      <c r="B83" s="377"/>
      <c r="C83" s="377"/>
      <c r="D83" s="377"/>
      <c r="E83" s="377"/>
    </row>
    <row r="84" spans="1:5">
      <c r="A84" s="378" t="s">
        <v>820</v>
      </c>
      <c r="B84" s="378"/>
      <c r="C84" s="378"/>
      <c r="D84" s="378"/>
      <c r="E84" s="378"/>
    </row>
    <row r="85" spans="1:5" ht="33" customHeight="1">
      <c r="A85" s="252" t="s">
        <v>546</v>
      </c>
      <c r="B85" s="252"/>
      <c r="C85" s="252"/>
      <c r="D85" s="252"/>
      <c r="E85" s="252"/>
    </row>
  </sheetData>
  <mergeCells count="85">
    <mergeCell ref="A79:E79"/>
    <mergeCell ref="A73:E73"/>
    <mergeCell ref="A74:E74"/>
    <mergeCell ref="A75:E75"/>
    <mergeCell ref="A76:E76"/>
    <mergeCell ref="A77:E77"/>
    <mergeCell ref="A66:E66"/>
    <mergeCell ref="A67:E67"/>
    <mergeCell ref="A78:E78"/>
    <mergeCell ref="A68:E68"/>
    <mergeCell ref="A69:E69"/>
    <mergeCell ref="A70:E70"/>
    <mergeCell ref="A71:E71"/>
    <mergeCell ref="A72:E72"/>
    <mergeCell ref="A56:E56"/>
    <mergeCell ref="A57:E57"/>
    <mergeCell ref="A58:E58"/>
    <mergeCell ref="A59:E59"/>
    <mergeCell ref="A65:E65"/>
    <mergeCell ref="A60:E60"/>
    <mergeCell ref="A61:E61"/>
    <mergeCell ref="A62:E62"/>
    <mergeCell ref="A63:E63"/>
    <mergeCell ref="A64:E64"/>
    <mergeCell ref="A53:E53"/>
    <mergeCell ref="A54:E54"/>
    <mergeCell ref="A55:E55"/>
    <mergeCell ref="A49:E49"/>
    <mergeCell ref="A50:E50"/>
    <mergeCell ref="A51:E51"/>
    <mergeCell ref="A52:E52"/>
    <mergeCell ref="A40:E40"/>
    <mergeCell ref="A41:E41"/>
    <mergeCell ref="A42:E42"/>
    <mergeCell ref="A43:E43"/>
    <mergeCell ref="A44:E44"/>
    <mergeCell ref="A45:E45"/>
    <mergeCell ref="A46:E46"/>
    <mergeCell ref="A47:E47"/>
    <mergeCell ref="A48:E48"/>
    <mergeCell ref="B17:E17"/>
    <mergeCell ref="A20:E20"/>
    <mergeCell ref="A39:E39"/>
    <mergeCell ref="A29:E29"/>
    <mergeCell ref="A30:E30"/>
    <mergeCell ref="A31:E31"/>
    <mergeCell ref="A32:E32"/>
    <mergeCell ref="A33:E33"/>
    <mergeCell ref="A34:E34"/>
    <mergeCell ref="A35:E35"/>
    <mergeCell ref="A36:E36"/>
    <mergeCell ref="A37:E37"/>
    <mergeCell ref="A1:E1"/>
    <mergeCell ref="A2:E2"/>
    <mergeCell ref="A3:E3"/>
    <mergeCell ref="A4:E4"/>
    <mergeCell ref="A7:E7"/>
    <mergeCell ref="A5:E5"/>
    <mergeCell ref="A6:E6"/>
    <mergeCell ref="B19:E19"/>
    <mergeCell ref="A8:E8"/>
    <mergeCell ref="B9:E9"/>
    <mergeCell ref="A10:E10"/>
    <mergeCell ref="A11:E11"/>
    <mergeCell ref="A12:E12"/>
    <mergeCell ref="B13:E13"/>
    <mergeCell ref="B14:E14"/>
    <mergeCell ref="B15:E15"/>
    <mergeCell ref="B18:E18"/>
    <mergeCell ref="B16:E16"/>
    <mergeCell ref="A85:E85"/>
    <mergeCell ref="A82:E82"/>
    <mergeCell ref="A80:E80"/>
    <mergeCell ref="A81:E81"/>
    <mergeCell ref="A83:E83"/>
    <mergeCell ref="A84:E84"/>
    <mergeCell ref="A38:E38"/>
    <mergeCell ref="A26:E26"/>
    <mergeCell ref="A27:E27"/>
    <mergeCell ref="A28:E28"/>
    <mergeCell ref="A21:E21"/>
    <mergeCell ref="A22:E22"/>
    <mergeCell ref="A23:E23"/>
    <mergeCell ref="A24:E24"/>
    <mergeCell ref="A25:E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6D63D-36B6-4CCF-9F26-D2E01BF49357}">
  <sheetPr>
    <tabColor theme="6"/>
    <pageSetUpPr fitToPage="1"/>
  </sheetPr>
  <dimension ref="A1:K109"/>
  <sheetViews>
    <sheetView showGridLines="0" tabSelected="1" topLeftCell="A102" zoomScale="85" zoomScaleNormal="85" workbookViewId="0">
      <selection activeCell="A103" sqref="A103:E103"/>
    </sheetView>
  </sheetViews>
  <sheetFormatPr baseColWidth="10" defaultRowHeight="14.4"/>
  <cols>
    <col min="1" max="1" width="76.5546875" customWidth="1"/>
    <col min="2" max="2" width="52.33203125" customWidth="1"/>
    <col min="3" max="3" width="15.88671875" customWidth="1"/>
    <col min="4" max="4" width="19.6640625" customWidth="1"/>
    <col min="5" max="5" width="21.88671875" customWidth="1"/>
    <col min="6" max="6" width="2.88671875" customWidth="1"/>
    <col min="253" max="253" width="76.5546875" customWidth="1"/>
    <col min="254" max="254" width="50.5546875" customWidth="1"/>
    <col min="509" max="509" width="76.5546875" customWidth="1"/>
    <col min="510" max="510" width="50.5546875" customWidth="1"/>
    <col min="765" max="765" width="76.5546875" customWidth="1"/>
    <col min="766" max="766" width="50.5546875" customWidth="1"/>
    <col min="1021" max="1021" width="76.5546875" customWidth="1"/>
    <col min="1022" max="1022" width="50.5546875" customWidth="1"/>
    <col min="1277" max="1277" width="76.5546875" customWidth="1"/>
    <col min="1278" max="1278" width="50.5546875" customWidth="1"/>
    <col min="1533" max="1533" width="76.5546875" customWidth="1"/>
    <col min="1534" max="1534" width="50.5546875" customWidth="1"/>
    <col min="1789" max="1789" width="76.5546875" customWidth="1"/>
    <col min="1790" max="1790" width="50.5546875" customWidth="1"/>
    <col min="2045" max="2045" width="76.5546875" customWidth="1"/>
    <col min="2046" max="2046" width="50.5546875" customWidth="1"/>
    <col min="2301" max="2301" width="76.5546875" customWidth="1"/>
    <col min="2302" max="2302" width="50.5546875" customWidth="1"/>
    <col min="2557" max="2557" width="76.5546875" customWidth="1"/>
    <col min="2558" max="2558" width="50.5546875" customWidth="1"/>
    <col min="2813" max="2813" width="76.5546875" customWidth="1"/>
    <col min="2814" max="2814" width="50.5546875" customWidth="1"/>
    <col min="3069" max="3069" width="76.5546875" customWidth="1"/>
    <col min="3070" max="3070" width="50.5546875" customWidth="1"/>
    <col min="3325" max="3325" width="76.5546875" customWidth="1"/>
    <col min="3326" max="3326" width="50.5546875" customWidth="1"/>
    <col min="3581" max="3581" width="76.5546875" customWidth="1"/>
    <col min="3582" max="3582" width="50.5546875" customWidth="1"/>
    <col min="3837" max="3837" width="76.5546875" customWidth="1"/>
    <col min="3838" max="3838" width="50.5546875" customWidth="1"/>
    <col min="4093" max="4093" width="76.5546875" customWidth="1"/>
    <col min="4094" max="4094" width="50.5546875" customWidth="1"/>
    <col min="4349" max="4349" width="76.5546875" customWidth="1"/>
    <col min="4350" max="4350" width="50.5546875" customWidth="1"/>
    <col min="4605" max="4605" width="76.5546875" customWidth="1"/>
    <col min="4606" max="4606" width="50.5546875" customWidth="1"/>
    <col min="4861" max="4861" width="76.5546875" customWidth="1"/>
    <col min="4862" max="4862" width="50.5546875" customWidth="1"/>
    <col min="5117" max="5117" width="76.5546875" customWidth="1"/>
    <col min="5118" max="5118" width="50.5546875" customWidth="1"/>
    <col min="5373" max="5373" width="76.5546875" customWidth="1"/>
    <col min="5374" max="5374" width="50.5546875" customWidth="1"/>
    <col min="5629" max="5629" width="76.5546875" customWidth="1"/>
    <col min="5630" max="5630" width="50.5546875" customWidth="1"/>
    <col min="5885" max="5885" width="76.5546875" customWidth="1"/>
    <col min="5886" max="5886" width="50.5546875" customWidth="1"/>
    <col min="6141" max="6141" width="76.5546875" customWidth="1"/>
    <col min="6142" max="6142" width="50.5546875" customWidth="1"/>
    <col min="6397" max="6397" width="76.5546875" customWidth="1"/>
    <col min="6398" max="6398" width="50.5546875" customWidth="1"/>
    <col min="6653" max="6653" width="76.5546875" customWidth="1"/>
    <col min="6654" max="6654" width="50.5546875" customWidth="1"/>
    <col min="6909" max="6909" width="76.5546875" customWidth="1"/>
    <col min="6910" max="6910" width="50.5546875" customWidth="1"/>
    <col min="7165" max="7165" width="76.5546875" customWidth="1"/>
    <col min="7166" max="7166" width="50.5546875" customWidth="1"/>
    <col min="7421" max="7421" width="76.5546875" customWidth="1"/>
    <col min="7422" max="7422" width="50.5546875" customWidth="1"/>
    <col min="7677" max="7677" width="76.5546875" customWidth="1"/>
    <col min="7678" max="7678" width="50.5546875" customWidth="1"/>
    <col min="7933" max="7933" width="76.5546875" customWidth="1"/>
    <col min="7934" max="7934" width="50.5546875" customWidth="1"/>
    <col min="8189" max="8189" width="76.5546875" customWidth="1"/>
    <col min="8190" max="8190" width="50.5546875" customWidth="1"/>
    <col min="8445" max="8445" width="76.5546875" customWidth="1"/>
    <col min="8446" max="8446" width="50.5546875" customWidth="1"/>
    <col min="8701" max="8701" width="76.5546875" customWidth="1"/>
    <col min="8702" max="8702" width="50.5546875" customWidth="1"/>
    <col min="8957" max="8957" width="76.5546875" customWidth="1"/>
    <col min="8958" max="8958" width="50.5546875" customWidth="1"/>
    <col min="9213" max="9213" width="76.5546875" customWidth="1"/>
    <col min="9214" max="9214" width="50.5546875" customWidth="1"/>
    <col min="9469" max="9469" width="76.5546875" customWidth="1"/>
    <col min="9470" max="9470" width="50.5546875" customWidth="1"/>
    <col min="9725" max="9725" width="76.5546875" customWidth="1"/>
    <col min="9726" max="9726" width="50.5546875" customWidth="1"/>
    <col min="9981" max="9981" width="76.5546875" customWidth="1"/>
    <col min="9982" max="9982" width="50.5546875" customWidth="1"/>
    <col min="10237" max="10237" width="76.5546875" customWidth="1"/>
    <col min="10238" max="10238" width="50.5546875" customWidth="1"/>
    <col min="10493" max="10493" width="76.5546875" customWidth="1"/>
    <col min="10494" max="10494" width="50.5546875" customWidth="1"/>
    <col min="10749" max="10749" width="76.5546875" customWidth="1"/>
    <col min="10750" max="10750" width="50.5546875" customWidth="1"/>
    <col min="11005" max="11005" width="76.5546875" customWidth="1"/>
    <col min="11006" max="11006" width="50.5546875" customWidth="1"/>
    <col min="11261" max="11261" width="76.5546875" customWidth="1"/>
    <col min="11262" max="11262" width="50.5546875" customWidth="1"/>
    <col min="11517" max="11517" width="76.5546875" customWidth="1"/>
    <col min="11518" max="11518" width="50.5546875" customWidth="1"/>
    <col min="11773" max="11773" width="76.5546875" customWidth="1"/>
    <col min="11774" max="11774" width="50.5546875" customWidth="1"/>
    <col min="12029" max="12029" width="76.5546875" customWidth="1"/>
    <col min="12030" max="12030" width="50.5546875" customWidth="1"/>
    <col min="12285" max="12285" width="76.5546875" customWidth="1"/>
    <col min="12286" max="12286" width="50.5546875" customWidth="1"/>
    <col min="12541" max="12541" width="76.5546875" customWidth="1"/>
    <col min="12542" max="12542" width="50.5546875" customWidth="1"/>
    <col min="12797" max="12797" width="76.5546875" customWidth="1"/>
    <col min="12798" max="12798" width="50.5546875" customWidth="1"/>
    <col min="13053" max="13053" width="76.5546875" customWidth="1"/>
    <col min="13054" max="13054" width="50.5546875" customWidth="1"/>
    <col min="13309" max="13309" width="76.5546875" customWidth="1"/>
    <col min="13310" max="13310" width="50.5546875" customWidth="1"/>
    <col min="13565" max="13565" width="76.5546875" customWidth="1"/>
    <col min="13566" max="13566" width="50.5546875" customWidth="1"/>
    <col min="13821" max="13821" width="76.5546875" customWidth="1"/>
    <col min="13822" max="13822" width="50.5546875" customWidth="1"/>
    <col min="14077" max="14077" width="76.5546875" customWidth="1"/>
    <col min="14078" max="14078" width="50.5546875" customWidth="1"/>
    <col min="14333" max="14333" width="76.5546875" customWidth="1"/>
    <col min="14334" max="14334" width="50.5546875" customWidth="1"/>
    <col min="14589" max="14589" width="76.5546875" customWidth="1"/>
    <col min="14590" max="14590" width="50.5546875" customWidth="1"/>
    <col min="14845" max="14845" width="76.5546875" customWidth="1"/>
    <col min="14846" max="14846" width="50.5546875" customWidth="1"/>
    <col min="15101" max="15101" width="76.5546875" customWidth="1"/>
    <col min="15102" max="15102" width="50.5546875" customWidth="1"/>
    <col min="15357" max="15357" width="76.5546875" customWidth="1"/>
    <col min="15358" max="15358" width="50.5546875" customWidth="1"/>
    <col min="15613" max="15613" width="76.5546875" customWidth="1"/>
    <col min="15614" max="15614" width="50.5546875" customWidth="1"/>
    <col min="15869" max="15869" width="76.5546875" customWidth="1"/>
    <col min="15870" max="15870" width="50.5546875" customWidth="1"/>
    <col min="16125" max="16125" width="76.5546875" customWidth="1"/>
    <col min="16126" max="16126" width="50.5546875" customWidth="1"/>
  </cols>
  <sheetData>
    <row r="1" spans="1:5" ht="27" customHeight="1">
      <c r="A1" s="276" t="s">
        <v>534</v>
      </c>
      <c r="B1" s="276"/>
      <c r="C1" s="276"/>
      <c r="D1" s="276"/>
      <c r="E1" s="276"/>
    </row>
    <row r="2" spans="1:5" ht="70.5" customHeight="1">
      <c r="A2" s="277" t="s">
        <v>705</v>
      </c>
      <c r="B2" s="276"/>
      <c r="C2" s="276"/>
      <c r="D2" s="276"/>
      <c r="E2" s="276"/>
    </row>
    <row r="3" spans="1:5" ht="30.75" customHeight="1">
      <c r="A3" s="276" t="s">
        <v>533</v>
      </c>
      <c r="B3" s="276"/>
      <c r="C3" s="276"/>
      <c r="D3" s="276"/>
      <c r="E3" s="276"/>
    </row>
    <row r="4" spans="1:5" s="30" customFormat="1" ht="41.25" customHeight="1">
      <c r="A4" s="449" t="s">
        <v>698</v>
      </c>
      <c r="B4" s="449"/>
      <c r="C4" s="449"/>
      <c r="D4" s="449"/>
      <c r="E4" s="449"/>
    </row>
    <row r="5" spans="1:5" s="30" customFormat="1" ht="12" customHeight="1">
      <c r="A5" s="450"/>
      <c r="B5" s="450"/>
      <c r="C5" s="450"/>
      <c r="D5" s="450"/>
      <c r="E5" s="450"/>
    </row>
    <row r="6" spans="1:5" ht="24.75" customHeight="1">
      <c r="A6" s="373" t="s">
        <v>704</v>
      </c>
      <c r="B6" s="373"/>
      <c r="C6" s="373"/>
      <c r="D6" s="373"/>
      <c r="E6" s="373"/>
    </row>
    <row r="7" spans="1:5" ht="84" customHeight="1">
      <c r="A7" s="373" t="s">
        <v>482</v>
      </c>
      <c r="B7" s="373"/>
      <c r="C7" s="373"/>
      <c r="D7" s="373"/>
      <c r="E7" s="373"/>
    </row>
    <row r="8" spans="1:5" ht="42.6" customHeight="1">
      <c r="A8" s="40" t="s">
        <v>703</v>
      </c>
      <c r="B8" s="380" t="s">
        <v>549</v>
      </c>
      <c r="C8" s="380"/>
      <c r="D8" s="380"/>
      <c r="E8" s="380"/>
    </row>
    <row r="9" spans="1:5" ht="42.6" customHeight="1">
      <c r="A9" s="40" t="s">
        <v>702</v>
      </c>
      <c r="B9" s="380" t="s">
        <v>701</v>
      </c>
      <c r="C9" s="380"/>
      <c r="D9" s="380"/>
      <c r="E9" s="380"/>
    </row>
    <row r="10" spans="1:5" ht="42.6" customHeight="1">
      <c r="A10" s="40" t="s">
        <v>537</v>
      </c>
      <c r="B10" s="380" t="s">
        <v>700</v>
      </c>
      <c r="C10" s="380"/>
      <c r="D10" s="380"/>
      <c r="E10" s="380"/>
    </row>
    <row r="11" spans="1:5" ht="21.75" customHeight="1">
      <c r="A11" s="296" t="s">
        <v>699</v>
      </c>
      <c r="B11" s="296"/>
      <c r="C11" s="296"/>
      <c r="D11" s="296"/>
      <c r="E11" s="296"/>
    </row>
    <row r="12" spans="1:5" ht="42.6" customHeight="1">
      <c r="A12" s="380" t="s">
        <v>698</v>
      </c>
      <c r="B12" s="380"/>
      <c r="C12" s="380"/>
      <c r="D12" s="380"/>
      <c r="E12" s="380"/>
    </row>
    <row r="13" spans="1:5" ht="21.75" customHeight="1">
      <c r="A13" s="296" t="s">
        <v>697</v>
      </c>
      <c r="B13" s="296"/>
      <c r="C13" s="296"/>
      <c r="D13" s="296"/>
      <c r="E13" s="296"/>
    </row>
    <row r="14" spans="1:5" ht="193.5" customHeight="1">
      <c r="A14" s="380" t="s">
        <v>749</v>
      </c>
      <c r="B14" s="380"/>
      <c r="C14" s="380"/>
      <c r="D14" s="380"/>
      <c r="E14" s="380"/>
    </row>
    <row r="15" spans="1:5" ht="22.5" customHeight="1">
      <c r="A15" s="296" t="s">
        <v>301</v>
      </c>
      <c r="B15" s="296"/>
      <c r="C15" s="296"/>
      <c r="D15" s="296"/>
      <c r="E15" s="296"/>
    </row>
    <row r="16" spans="1:5" ht="30.75" customHeight="1">
      <c r="A16" s="380" t="s">
        <v>302</v>
      </c>
      <c r="B16" s="380"/>
      <c r="C16" s="380"/>
      <c r="D16" s="380"/>
      <c r="E16" s="380"/>
    </row>
    <row r="17" spans="1:7" ht="21.75" customHeight="1">
      <c r="A17" s="296" t="s">
        <v>303</v>
      </c>
      <c r="B17" s="296"/>
      <c r="C17" s="296"/>
      <c r="D17" s="296"/>
      <c r="E17" s="296"/>
    </row>
    <row r="18" spans="1:7" ht="24" customHeight="1">
      <c r="A18" s="380" t="s">
        <v>304</v>
      </c>
      <c r="B18" s="380"/>
      <c r="C18" s="380"/>
      <c r="D18" s="380"/>
      <c r="E18" s="380"/>
    </row>
    <row r="19" spans="1:7" ht="21.75" customHeight="1">
      <c r="A19" s="296" t="s">
        <v>305</v>
      </c>
      <c r="B19" s="296"/>
      <c r="C19" s="296"/>
      <c r="D19" s="296"/>
      <c r="E19" s="296"/>
    </row>
    <row r="20" spans="1:7" ht="32.25" customHeight="1">
      <c r="A20" s="380" t="s">
        <v>306</v>
      </c>
      <c r="B20" s="380"/>
      <c r="C20" s="380"/>
      <c r="D20" s="380"/>
      <c r="E20" s="380"/>
    </row>
    <row r="21" spans="1:7" ht="21.75" customHeight="1">
      <c r="A21" s="296" t="s">
        <v>307</v>
      </c>
      <c r="B21" s="296"/>
      <c r="C21" s="296"/>
      <c r="D21" s="296"/>
      <c r="E21" s="296"/>
    </row>
    <row r="22" spans="1:7" ht="34.200000000000003" customHeight="1">
      <c r="A22" s="380" t="s">
        <v>696</v>
      </c>
      <c r="B22" s="380"/>
      <c r="C22" s="380"/>
      <c r="D22" s="380"/>
      <c r="E22" s="380"/>
      <c r="G22" s="29"/>
    </row>
    <row r="23" spans="1:7" ht="18" customHeight="1">
      <c r="A23" s="380" t="s">
        <v>695</v>
      </c>
      <c r="B23" s="380"/>
      <c r="C23" s="380"/>
      <c r="D23" s="380"/>
      <c r="E23" s="380"/>
    </row>
    <row r="24" spans="1:7" ht="33.6" customHeight="1">
      <c r="A24" s="380" t="s">
        <v>694</v>
      </c>
      <c r="B24" s="380"/>
      <c r="C24" s="380"/>
      <c r="D24" s="380"/>
      <c r="E24" s="380"/>
      <c r="G24" s="29"/>
    </row>
    <row r="25" spans="1:7" ht="21.75" customHeight="1">
      <c r="A25" s="296" t="s">
        <v>311</v>
      </c>
      <c r="B25" s="296"/>
      <c r="C25" s="296"/>
      <c r="D25" s="296"/>
      <c r="E25" s="296"/>
    </row>
    <row r="26" spans="1:7" ht="24" customHeight="1">
      <c r="A26" s="380" t="s">
        <v>55</v>
      </c>
      <c r="B26" s="380"/>
      <c r="C26" s="380"/>
      <c r="D26" s="380"/>
      <c r="E26" s="380"/>
    </row>
    <row r="27" spans="1:7" ht="21.75" customHeight="1">
      <c r="A27" s="296" t="s">
        <v>312</v>
      </c>
      <c r="B27" s="296"/>
      <c r="C27" s="296"/>
      <c r="D27" s="296"/>
      <c r="E27" s="296"/>
    </row>
    <row r="28" spans="1:7" ht="69.75" customHeight="1">
      <c r="A28" s="380" t="s">
        <v>313</v>
      </c>
      <c r="B28" s="380"/>
      <c r="C28" s="380"/>
      <c r="D28" s="380"/>
      <c r="E28" s="380"/>
    </row>
    <row r="29" spans="1:7" ht="36" customHeight="1">
      <c r="A29" s="39" t="s">
        <v>750</v>
      </c>
      <c r="B29" s="451" t="s">
        <v>314</v>
      </c>
      <c r="C29" s="451"/>
      <c r="D29" s="451"/>
      <c r="E29" s="451"/>
    </row>
    <row r="30" spans="1:7" ht="31.5" customHeight="1">
      <c r="A30" s="39" t="s">
        <v>693</v>
      </c>
      <c r="B30" s="451" t="s">
        <v>317</v>
      </c>
      <c r="C30" s="451"/>
      <c r="D30" s="451"/>
      <c r="E30" s="451"/>
    </row>
    <row r="31" spans="1:7" ht="51.75" customHeight="1">
      <c r="A31" s="39" t="s">
        <v>692</v>
      </c>
      <c r="B31" s="451" t="s">
        <v>319</v>
      </c>
      <c r="C31" s="451"/>
      <c r="D31" s="451"/>
      <c r="E31" s="451"/>
    </row>
    <row r="32" spans="1:7" ht="21.75" customHeight="1">
      <c r="A32" s="296" t="s">
        <v>320</v>
      </c>
      <c r="B32" s="296"/>
      <c r="C32" s="296"/>
      <c r="D32" s="296"/>
      <c r="E32" s="296"/>
    </row>
    <row r="33" spans="1:5" ht="42.75" customHeight="1">
      <c r="A33" s="380" t="s">
        <v>321</v>
      </c>
      <c r="B33" s="380"/>
      <c r="C33" s="380"/>
      <c r="D33" s="380"/>
      <c r="E33" s="380"/>
    </row>
    <row r="34" spans="1:5" ht="21.75" customHeight="1">
      <c r="A34" s="296" t="s">
        <v>751</v>
      </c>
      <c r="B34" s="296"/>
      <c r="C34" s="296"/>
      <c r="D34" s="296"/>
      <c r="E34" s="296"/>
    </row>
    <row r="35" spans="1:5" ht="108.75" customHeight="1">
      <c r="A35" s="380" t="s">
        <v>752</v>
      </c>
      <c r="B35" s="380"/>
      <c r="C35" s="380"/>
      <c r="D35" s="380"/>
      <c r="E35" s="380"/>
    </row>
    <row r="36" spans="1:5" ht="30" customHeight="1">
      <c r="A36" s="296" t="s">
        <v>324</v>
      </c>
      <c r="B36" s="296"/>
      <c r="C36" s="296"/>
      <c r="D36" s="296"/>
      <c r="E36" s="296"/>
    </row>
    <row r="37" spans="1:5" ht="76.5" customHeight="1">
      <c r="A37" s="380" t="s">
        <v>691</v>
      </c>
      <c r="B37" s="380"/>
      <c r="C37" s="380"/>
      <c r="D37" s="380"/>
      <c r="E37" s="380"/>
    </row>
    <row r="38" spans="1:5" ht="21.75" customHeight="1">
      <c r="A38" s="296" t="s">
        <v>326</v>
      </c>
      <c r="B38" s="296"/>
      <c r="C38" s="296"/>
      <c r="D38" s="296"/>
      <c r="E38" s="296"/>
    </row>
    <row r="39" spans="1:5" ht="33" customHeight="1">
      <c r="A39" s="380" t="s">
        <v>690</v>
      </c>
      <c r="B39" s="380"/>
      <c r="C39" s="380"/>
      <c r="D39" s="380"/>
      <c r="E39" s="380"/>
    </row>
    <row r="40" spans="1:5" ht="21.75" customHeight="1">
      <c r="A40" s="296" t="s">
        <v>328</v>
      </c>
      <c r="B40" s="296"/>
      <c r="C40" s="296"/>
      <c r="D40" s="296"/>
      <c r="E40" s="296"/>
    </row>
    <row r="41" spans="1:5" ht="44.25" customHeight="1">
      <c r="A41" s="380" t="s">
        <v>689</v>
      </c>
      <c r="B41" s="380"/>
      <c r="C41" s="380"/>
      <c r="D41" s="380"/>
      <c r="E41" s="380"/>
    </row>
    <row r="42" spans="1:5" ht="21.75" customHeight="1">
      <c r="A42" s="296" t="s">
        <v>330</v>
      </c>
      <c r="B42" s="296"/>
      <c r="C42" s="296"/>
      <c r="D42" s="296"/>
      <c r="E42" s="296"/>
    </row>
    <row r="43" spans="1:5" ht="138.75" customHeight="1">
      <c r="A43" s="453" t="s">
        <v>1390</v>
      </c>
      <c r="B43" s="453"/>
      <c r="C43" s="453"/>
      <c r="D43" s="453"/>
      <c r="E43" s="453"/>
    </row>
    <row r="44" spans="1:5" ht="21.75" customHeight="1">
      <c r="A44" s="296" t="s">
        <v>332</v>
      </c>
      <c r="B44" s="296"/>
      <c r="C44" s="296"/>
      <c r="D44" s="296"/>
      <c r="E44" s="296"/>
    </row>
    <row r="45" spans="1:5" ht="112.8" customHeight="1">
      <c r="A45" s="380" t="s">
        <v>333</v>
      </c>
      <c r="B45" s="380"/>
      <c r="C45" s="380"/>
      <c r="D45" s="380"/>
      <c r="E45" s="380"/>
    </row>
    <row r="46" spans="1:5" ht="29.4" customHeight="1">
      <c r="A46" s="380" t="s">
        <v>334</v>
      </c>
      <c r="B46" s="380"/>
      <c r="C46" s="380"/>
      <c r="D46" s="380"/>
      <c r="E46" s="380"/>
    </row>
    <row r="47" spans="1:5" ht="78" customHeight="1">
      <c r="A47" s="380" t="s">
        <v>688</v>
      </c>
      <c r="B47" s="380"/>
      <c r="C47" s="380"/>
      <c r="D47" s="380"/>
      <c r="E47" s="380"/>
    </row>
    <row r="48" spans="1:5" ht="75.599999999999994" customHeight="1">
      <c r="A48" s="380" t="s">
        <v>687</v>
      </c>
      <c r="B48" s="380"/>
      <c r="C48" s="380"/>
      <c r="D48" s="380"/>
      <c r="E48" s="380"/>
    </row>
    <row r="49" spans="1:7" ht="21.75" customHeight="1">
      <c r="A49" s="296" t="s">
        <v>337</v>
      </c>
      <c r="B49" s="296"/>
      <c r="C49" s="296"/>
      <c r="D49" s="296"/>
      <c r="E49" s="296"/>
    </row>
    <row r="50" spans="1:7" ht="80.400000000000006" customHeight="1">
      <c r="A50" s="452" t="s">
        <v>686</v>
      </c>
      <c r="B50" s="452"/>
      <c r="C50" s="452"/>
      <c r="D50" s="452"/>
      <c r="E50" s="452"/>
    </row>
    <row r="51" spans="1:7" ht="21.75" customHeight="1">
      <c r="A51" s="296" t="s">
        <v>339</v>
      </c>
      <c r="B51" s="296"/>
      <c r="C51" s="296"/>
      <c r="D51" s="296"/>
      <c r="E51" s="296"/>
    </row>
    <row r="52" spans="1:7" ht="126" customHeight="1">
      <c r="A52" s="380" t="s">
        <v>685</v>
      </c>
      <c r="B52" s="380"/>
      <c r="C52" s="380"/>
      <c r="D52" s="380"/>
      <c r="E52" s="380"/>
    </row>
    <row r="53" spans="1:7" ht="21.75" customHeight="1">
      <c r="A53" s="296" t="s">
        <v>341</v>
      </c>
      <c r="B53" s="296"/>
      <c r="C53" s="296"/>
      <c r="D53" s="296"/>
      <c r="E53" s="296"/>
    </row>
    <row r="54" spans="1:7" ht="88.2" customHeight="1">
      <c r="A54" s="452" t="s">
        <v>342</v>
      </c>
      <c r="B54" s="452"/>
      <c r="C54" s="452"/>
      <c r="D54" s="452"/>
      <c r="E54" s="452"/>
    </row>
    <row r="55" spans="1:7" ht="21.75" customHeight="1">
      <c r="A55" s="296" t="s">
        <v>343</v>
      </c>
      <c r="B55" s="296"/>
      <c r="C55" s="296"/>
      <c r="D55" s="296"/>
      <c r="E55" s="296"/>
    </row>
    <row r="56" spans="1:7" ht="58.5" customHeight="1">
      <c r="A56" s="380" t="s">
        <v>684</v>
      </c>
      <c r="B56" s="380"/>
      <c r="C56" s="380"/>
      <c r="D56" s="380"/>
      <c r="E56" s="380"/>
    </row>
    <row r="57" spans="1:7" ht="21.75" customHeight="1">
      <c r="A57" s="296" t="s">
        <v>345</v>
      </c>
      <c r="B57" s="296"/>
      <c r="C57" s="296"/>
      <c r="D57" s="296"/>
      <c r="E57" s="296"/>
    </row>
    <row r="58" spans="1:7" ht="45" customHeight="1">
      <c r="A58" s="380" t="s">
        <v>683</v>
      </c>
      <c r="B58" s="380"/>
      <c r="C58" s="380"/>
      <c r="D58" s="380"/>
      <c r="E58" s="380"/>
    </row>
    <row r="59" spans="1:7" ht="21.75" customHeight="1">
      <c r="A59" s="296" t="s">
        <v>347</v>
      </c>
      <c r="B59" s="296"/>
      <c r="C59" s="296"/>
      <c r="D59" s="296"/>
      <c r="E59" s="296"/>
    </row>
    <row r="60" spans="1:7" ht="86.4" customHeight="1">
      <c r="A60" s="380" t="s">
        <v>682</v>
      </c>
      <c r="B60" s="380"/>
      <c r="C60" s="380"/>
      <c r="D60" s="380"/>
      <c r="E60" s="380"/>
    </row>
    <row r="61" spans="1:7" ht="48.75" customHeight="1">
      <c r="A61" s="252" t="s">
        <v>349</v>
      </c>
      <c r="B61" s="252"/>
      <c r="C61" s="252"/>
      <c r="D61" s="252"/>
      <c r="E61" s="252"/>
    </row>
    <row r="62" spans="1:7" ht="158.4" customHeight="1">
      <c r="A62" s="253" t="s">
        <v>2763</v>
      </c>
      <c r="B62" s="254"/>
      <c r="C62" s="254"/>
      <c r="D62" s="254"/>
      <c r="E62" s="255"/>
      <c r="G62" s="29"/>
    </row>
    <row r="63" spans="1:7" ht="143.4" customHeight="1">
      <c r="A63" s="253" t="s">
        <v>681</v>
      </c>
      <c r="B63" s="254"/>
      <c r="C63" s="254"/>
      <c r="D63" s="254"/>
      <c r="E63" s="255"/>
      <c r="G63" s="29"/>
    </row>
    <row r="64" spans="1:7" ht="96" customHeight="1">
      <c r="A64" s="380" t="s">
        <v>2770</v>
      </c>
      <c r="B64" s="380"/>
      <c r="C64" s="380"/>
      <c r="D64" s="380"/>
      <c r="E64" s="380"/>
      <c r="G64" s="29"/>
    </row>
    <row r="65" spans="1:11" ht="138.75" customHeight="1">
      <c r="A65" s="380" t="s">
        <v>680</v>
      </c>
      <c r="B65" s="380"/>
      <c r="C65" s="380"/>
      <c r="D65" s="380"/>
      <c r="E65" s="380"/>
      <c r="G65" s="29"/>
    </row>
    <row r="66" spans="1:11" ht="21.75" customHeight="1">
      <c r="A66" s="296" t="s">
        <v>679</v>
      </c>
      <c r="B66" s="296"/>
      <c r="C66" s="296"/>
      <c r="D66" s="296"/>
      <c r="E66" s="296"/>
    </row>
    <row r="67" spans="1:11" ht="78.75" customHeight="1">
      <c r="A67" s="380" t="s">
        <v>678</v>
      </c>
      <c r="B67" s="380"/>
      <c r="C67" s="380"/>
      <c r="D67" s="380"/>
      <c r="E67" s="380"/>
    </row>
    <row r="68" spans="1:11" ht="21.75" customHeight="1">
      <c r="A68" s="296" t="s">
        <v>354</v>
      </c>
      <c r="B68" s="296"/>
      <c r="C68" s="296"/>
      <c r="D68" s="296"/>
      <c r="E68" s="296"/>
    </row>
    <row r="69" spans="1:11" ht="76.2" customHeight="1">
      <c r="A69" s="453" t="s">
        <v>1391</v>
      </c>
      <c r="B69" s="453"/>
      <c r="C69" s="453"/>
      <c r="D69" s="453"/>
      <c r="E69" s="453"/>
      <c r="G69" s="29"/>
    </row>
    <row r="70" spans="1:11" ht="21.75" customHeight="1">
      <c r="A70" s="296" t="s">
        <v>356</v>
      </c>
      <c r="B70" s="296"/>
      <c r="C70" s="296"/>
      <c r="D70" s="296"/>
      <c r="E70" s="296"/>
    </row>
    <row r="71" spans="1:11" ht="27.75" customHeight="1">
      <c r="A71" s="380" t="s">
        <v>357</v>
      </c>
      <c r="B71" s="380"/>
      <c r="C71" s="380"/>
      <c r="D71" s="380"/>
      <c r="E71" s="380"/>
    </row>
    <row r="72" spans="1:11" ht="21.75" customHeight="1">
      <c r="A72" s="296" t="s">
        <v>358</v>
      </c>
      <c r="B72" s="296"/>
      <c r="C72" s="296"/>
      <c r="D72" s="296"/>
      <c r="E72" s="296"/>
    </row>
    <row r="73" spans="1:11" ht="59.4" customHeight="1">
      <c r="A73" s="380" t="s">
        <v>677</v>
      </c>
      <c r="B73" s="380"/>
      <c r="C73" s="380"/>
      <c r="D73" s="380"/>
      <c r="E73" s="380"/>
    </row>
    <row r="74" spans="1:11" ht="21.75" customHeight="1">
      <c r="A74" s="296" t="s">
        <v>360</v>
      </c>
      <c r="B74" s="296"/>
      <c r="C74" s="296"/>
      <c r="D74" s="296"/>
      <c r="E74" s="296"/>
    </row>
    <row r="75" spans="1:11" ht="37.5" customHeight="1">
      <c r="A75" s="453" t="s">
        <v>1392</v>
      </c>
      <c r="B75" s="453"/>
      <c r="C75" s="453"/>
      <c r="D75" s="453"/>
      <c r="E75" s="453"/>
    </row>
    <row r="76" spans="1:11" ht="21.75" customHeight="1">
      <c r="A76" s="296" t="s">
        <v>676</v>
      </c>
      <c r="B76" s="296"/>
      <c r="C76" s="296"/>
      <c r="D76" s="296"/>
      <c r="E76" s="296"/>
    </row>
    <row r="77" spans="1:11" ht="177" customHeight="1">
      <c r="A77" s="380" t="s">
        <v>675</v>
      </c>
      <c r="B77" s="380"/>
      <c r="C77" s="380"/>
      <c r="D77" s="380"/>
      <c r="E77" s="380"/>
      <c r="G77" s="38"/>
      <c r="H77" s="38"/>
      <c r="I77" s="38"/>
      <c r="J77" s="38"/>
      <c r="K77" s="38"/>
    </row>
    <row r="78" spans="1:11" ht="21.75" customHeight="1">
      <c r="A78" s="296" t="s">
        <v>364</v>
      </c>
      <c r="B78" s="296"/>
      <c r="C78" s="296"/>
      <c r="D78" s="296"/>
      <c r="E78" s="296"/>
    </row>
    <row r="79" spans="1:11" ht="82.5" customHeight="1">
      <c r="A79" s="380" t="s">
        <v>674</v>
      </c>
      <c r="B79" s="380"/>
      <c r="C79" s="380"/>
      <c r="D79" s="380"/>
      <c r="E79" s="380"/>
      <c r="G79" s="29"/>
    </row>
    <row r="80" spans="1:11" ht="21.75" customHeight="1">
      <c r="A80" s="296" t="s">
        <v>366</v>
      </c>
      <c r="B80" s="296"/>
      <c r="C80" s="296"/>
      <c r="D80" s="296"/>
      <c r="E80" s="296"/>
    </row>
    <row r="81" spans="1:11" ht="21.75" customHeight="1">
      <c r="A81" s="380" t="s">
        <v>367</v>
      </c>
      <c r="B81" s="380"/>
      <c r="C81" s="380"/>
      <c r="D81" s="380"/>
      <c r="E81" s="380"/>
    </row>
    <row r="82" spans="1:11" ht="21.75" customHeight="1">
      <c r="A82" s="296" t="s">
        <v>368</v>
      </c>
      <c r="B82" s="296"/>
      <c r="C82" s="296"/>
      <c r="D82" s="296"/>
      <c r="E82" s="296"/>
    </row>
    <row r="83" spans="1:11" ht="90" customHeight="1">
      <c r="A83" s="380" t="s">
        <v>673</v>
      </c>
      <c r="B83" s="380"/>
      <c r="C83" s="380"/>
      <c r="D83" s="380"/>
      <c r="E83" s="380"/>
    </row>
    <row r="84" spans="1:11" ht="31.5" customHeight="1">
      <c r="A84" s="380" t="s">
        <v>370</v>
      </c>
      <c r="B84" s="380"/>
      <c r="C84" s="380"/>
      <c r="D84" s="380"/>
      <c r="E84" s="380"/>
    </row>
    <row r="85" spans="1:11" ht="18.75" customHeight="1">
      <c r="A85" s="296" t="s">
        <v>371</v>
      </c>
      <c r="B85" s="296"/>
      <c r="C85" s="296"/>
      <c r="D85" s="296"/>
      <c r="E85" s="296"/>
    </row>
    <row r="86" spans="1:11" ht="51" customHeight="1">
      <c r="A86" s="380" t="s">
        <v>372</v>
      </c>
      <c r="B86" s="380"/>
      <c r="C86" s="380"/>
      <c r="D86" s="380"/>
      <c r="E86" s="380"/>
    </row>
    <row r="87" spans="1:11" ht="21.75" customHeight="1">
      <c r="A87" s="296" t="s">
        <v>672</v>
      </c>
      <c r="B87" s="296"/>
      <c r="C87" s="296"/>
      <c r="D87" s="296"/>
      <c r="E87" s="296"/>
    </row>
    <row r="88" spans="1:11" ht="72.75" customHeight="1">
      <c r="A88" s="380" t="s">
        <v>374</v>
      </c>
      <c r="B88" s="380"/>
      <c r="C88" s="380"/>
      <c r="D88" s="380"/>
      <c r="E88" s="380"/>
    </row>
    <row r="89" spans="1:11" ht="21.75" customHeight="1">
      <c r="A89" s="296" t="s">
        <v>375</v>
      </c>
      <c r="B89" s="296"/>
      <c r="C89" s="296"/>
      <c r="D89" s="296"/>
      <c r="E89" s="296"/>
    </row>
    <row r="90" spans="1:11" ht="60.75" customHeight="1">
      <c r="A90" s="380" t="s">
        <v>671</v>
      </c>
      <c r="B90" s="380"/>
      <c r="C90" s="380"/>
      <c r="D90" s="380"/>
      <c r="E90" s="380"/>
      <c r="G90" s="457"/>
      <c r="H90" s="457"/>
      <c r="I90" s="457"/>
      <c r="J90" s="457"/>
      <c r="K90" s="457"/>
    </row>
    <row r="91" spans="1:11" ht="43.5" customHeight="1">
      <c r="A91" s="380" t="s">
        <v>377</v>
      </c>
      <c r="B91" s="380"/>
      <c r="C91" s="380"/>
      <c r="D91" s="380"/>
      <c r="E91" s="380"/>
    </row>
    <row r="92" spans="1:11" ht="21.75" customHeight="1">
      <c r="A92" s="296" t="s">
        <v>378</v>
      </c>
      <c r="B92" s="296"/>
      <c r="C92" s="296"/>
      <c r="D92" s="296"/>
      <c r="E92" s="296"/>
    </row>
    <row r="93" spans="1:11" ht="54.75" customHeight="1">
      <c r="A93" s="380" t="s">
        <v>670</v>
      </c>
      <c r="B93" s="380"/>
      <c r="C93" s="380"/>
      <c r="D93" s="380"/>
      <c r="E93" s="380"/>
    </row>
    <row r="94" spans="1:11" ht="21.75" customHeight="1">
      <c r="A94" s="296" t="s">
        <v>380</v>
      </c>
      <c r="B94" s="296"/>
      <c r="C94" s="296"/>
      <c r="D94" s="296"/>
      <c r="E94" s="296"/>
    </row>
    <row r="95" spans="1:11" ht="57.75" customHeight="1">
      <c r="A95" s="380" t="s">
        <v>381</v>
      </c>
      <c r="B95" s="380"/>
      <c r="C95" s="380"/>
      <c r="D95" s="380"/>
      <c r="E95" s="380"/>
    </row>
    <row r="96" spans="1:11" ht="21.75" customHeight="1">
      <c r="A96" s="296" t="s">
        <v>382</v>
      </c>
      <c r="B96" s="296"/>
      <c r="C96" s="296"/>
      <c r="D96" s="296"/>
      <c r="E96" s="296"/>
    </row>
    <row r="97" spans="1:5" ht="30" customHeight="1">
      <c r="A97" s="380" t="s">
        <v>383</v>
      </c>
      <c r="B97" s="380"/>
      <c r="C97" s="380"/>
      <c r="D97" s="380"/>
      <c r="E97" s="380"/>
    </row>
    <row r="98" spans="1:5" ht="21.75" customHeight="1">
      <c r="A98" s="296" t="s">
        <v>384</v>
      </c>
      <c r="B98" s="296"/>
      <c r="C98" s="296"/>
      <c r="D98" s="296"/>
      <c r="E98" s="296"/>
    </row>
    <row r="99" spans="1:5" ht="71.25" customHeight="1">
      <c r="A99" s="380" t="s">
        <v>669</v>
      </c>
      <c r="B99" s="380"/>
      <c r="C99" s="380"/>
      <c r="D99" s="380"/>
      <c r="E99" s="380"/>
    </row>
    <row r="100" spans="1:5" ht="78.45" customHeight="1">
      <c r="A100" s="380" t="s">
        <v>668</v>
      </c>
      <c r="B100" s="380"/>
      <c r="C100" s="380"/>
      <c r="D100" s="380"/>
      <c r="E100" s="380"/>
    </row>
    <row r="101" spans="1:5" ht="52.5" customHeight="1">
      <c r="A101" s="380" t="s">
        <v>667</v>
      </c>
      <c r="B101" s="380"/>
      <c r="C101" s="380"/>
      <c r="D101" s="380"/>
      <c r="E101" s="380"/>
    </row>
    <row r="102" spans="1:5" ht="48.75" customHeight="1">
      <c r="A102" s="454" t="s">
        <v>666</v>
      </c>
      <c r="B102" s="455"/>
      <c r="C102" s="455"/>
      <c r="D102" s="455"/>
      <c r="E102" s="456"/>
    </row>
    <row r="103" spans="1:5" ht="338.4" customHeight="1">
      <c r="A103" s="493" t="s">
        <v>2771</v>
      </c>
      <c r="B103" s="494"/>
      <c r="C103" s="494"/>
      <c r="D103" s="494"/>
      <c r="E103" s="495"/>
    </row>
    <row r="104" spans="1:5" s="4" customFormat="1" ht="30" customHeight="1">
      <c r="A104" s="296" t="s">
        <v>531</v>
      </c>
      <c r="B104" s="296"/>
      <c r="C104" s="296"/>
      <c r="D104" s="296"/>
      <c r="E104" s="296"/>
    </row>
    <row r="105" spans="1:5" s="5" customFormat="1" ht="30" customHeight="1">
      <c r="A105" s="253" t="s">
        <v>822</v>
      </c>
      <c r="B105" s="254"/>
      <c r="C105" s="254"/>
      <c r="D105" s="254"/>
      <c r="E105" s="255"/>
    </row>
    <row r="106" spans="1:5" ht="124.2" customHeight="1">
      <c r="A106" s="272" t="s">
        <v>783</v>
      </c>
      <c r="B106" s="273"/>
      <c r="C106" s="273"/>
      <c r="D106" s="273"/>
      <c r="E106" s="274"/>
    </row>
    <row r="107" spans="1:5" s="5" customFormat="1">
      <c r="A107" s="377" t="s">
        <v>821</v>
      </c>
      <c r="B107" s="377"/>
      <c r="C107" s="377"/>
      <c r="D107" s="377"/>
      <c r="E107" s="377"/>
    </row>
    <row r="108" spans="1:5" s="5" customFormat="1">
      <c r="A108" s="378" t="s">
        <v>820</v>
      </c>
      <c r="B108" s="378"/>
      <c r="C108" s="378"/>
      <c r="D108" s="378"/>
      <c r="E108" s="378"/>
    </row>
    <row r="109" spans="1:5" s="5" customFormat="1" ht="33" customHeight="1">
      <c r="A109" s="252" t="s">
        <v>546</v>
      </c>
      <c r="B109" s="252"/>
      <c r="C109" s="252"/>
      <c r="D109" s="252"/>
      <c r="E109" s="252"/>
    </row>
  </sheetData>
  <mergeCells count="110">
    <mergeCell ref="A102:E102"/>
    <mergeCell ref="A103:E103"/>
    <mergeCell ref="A96:E96"/>
    <mergeCell ref="A97:E97"/>
    <mergeCell ref="A98:E98"/>
    <mergeCell ref="A99:E99"/>
    <mergeCell ref="A100:E100"/>
    <mergeCell ref="A101:E101"/>
    <mergeCell ref="G90:K90"/>
    <mergeCell ref="A91:E91"/>
    <mergeCell ref="A92:E92"/>
    <mergeCell ref="A93:E93"/>
    <mergeCell ref="A94:E94"/>
    <mergeCell ref="A95:E95"/>
    <mergeCell ref="A85:E85"/>
    <mergeCell ref="A86:E86"/>
    <mergeCell ref="A87:E87"/>
    <mergeCell ref="A88:E88"/>
    <mergeCell ref="A89:E89"/>
    <mergeCell ref="A90:E90"/>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1:E61"/>
    <mergeCell ref="A62:E62"/>
    <mergeCell ref="A63:E63"/>
    <mergeCell ref="A64:E64"/>
    <mergeCell ref="A65:E65"/>
    <mergeCell ref="A66:E66"/>
    <mergeCell ref="A55:E55"/>
    <mergeCell ref="A56:E56"/>
    <mergeCell ref="A57:E57"/>
    <mergeCell ref="A58:E58"/>
    <mergeCell ref="A59:E59"/>
    <mergeCell ref="A60:E60"/>
    <mergeCell ref="A49:E49"/>
    <mergeCell ref="A50:E50"/>
    <mergeCell ref="A51:E51"/>
    <mergeCell ref="A52:E52"/>
    <mergeCell ref="A53:E53"/>
    <mergeCell ref="A54:E54"/>
    <mergeCell ref="A43:E43"/>
    <mergeCell ref="A44:E44"/>
    <mergeCell ref="A45:E45"/>
    <mergeCell ref="A46:E46"/>
    <mergeCell ref="A47:E47"/>
    <mergeCell ref="A48:E48"/>
    <mergeCell ref="A37:E37"/>
    <mergeCell ref="A38:E38"/>
    <mergeCell ref="A39:E39"/>
    <mergeCell ref="A40:E40"/>
    <mergeCell ref="A41:E41"/>
    <mergeCell ref="A42:E42"/>
    <mergeCell ref="B31:E31"/>
    <mergeCell ref="A32:E32"/>
    <mergeCell ref="A33:E33"/>
    <mergeCell ref="A34:E34"/>
    <mergeCell ref="A35:E35"/>
    <mergeCell ref="A36:E36"/>
    <mergeCell ref="A25:E25"/>
    <mergeCell ref="A26:E26"/>
    <mergeCell ref="A27:E27"/>
    <mergeCell ref="A28:E28"/>
    <mergeCell ref="B29:E29"/>
    <mergeCell ref="B30:E30"/>
    <mergeCell ref="A19:E19"/>
    <mergeCell ref="A20:E20"/>
    <mergeCell ref="A21:E21"/>
    <mergeCell ref="A22:E22"/>
    <mergeCell ref="A23:E23"/>
    <mergeCell ref="A24:E24"/>
    <mergeCell ref="A107:E107"/>
    <mergeCell ref="A108:E108"/>
    <mergeCell ref="A109:E109"/>
    <mergeCell ref="A1:E1"/>
    <mergeCell ref="A2:E2"/>
    <mergeCell ref="A3:E3"/>
    <mergeCell ref="A4:E4"/>
    <mergeCell ref="A5:E5"/>
    <mergeCell ref="A6:E6"/>
    <mergeCell ref="A106:E106"/>
    <mergeCell ref="A104:E104"/>
    <mergeCell ref="A105:E105"/>
    <mergeCell ref="A13:E13"/>
    <mergeCell ref="A14:E14"/>
    <mergeCell ref="A15:E15"/>
    <mergeCell ref="A16:E16"/>
    <mergeCell ref="A17:E17"/>
    <mergeCell ref="A18:E18"/>
    <mergeCell ref="A7:E7"/>
    <mergeCell ref="B8:E8"/>
    <mergeCell ref="B9:E9"/>
    <mergeCell ref="B10:E10"/>
    <mergeCell ref="A11:E11"/>
    <mergeCell ref="A12:E12"/>
  </mergeCells>
  <pageMargins left="0.70866141732283472" right="0.70866141732283472" top="0.74803149606299213" bottom="0.74803149606299213" header="0.31496062992125984" footer="0.31496062992125984"/>
  <pageSetup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35537-F2A4-4F39-B773-A571A8AB3910}">
  <sheetPr>
    <tabColor theme="6"/>
  </sheetPr>
  <dimension ref="A2:G46"/>
  <sheetViews>
    <sheetView showGridLines="0" topLeftCell="A42" zoomScale="85" zoomScaleNormal="85" workbookViewId="0">
      <selection activeCell="A44" sqref="A44"/>
    </sheetView>
  </sheetViews>
  <sheetFormatPr baseColWidth="10" defaultRowHeight="14.4"/>
  <cols>
    <col min="1" max="1" width="52.6640625" customWidth="1"/>
    <col min="2" max="2" width="33.109375" customWidth="1"/>
    <col min="3" max="3" width="32.44140625" customWidth="1"/>
  </cols>
  <sheetData>
    <row r="2" spans="1:3" ht="28.2" customHeight="1">
      <c r="A2" s="276" t="s">
        <v>534</v>
      </c>
      <c r="B2" s="276"/>
      <c r="C2" s="276"/>
    </row>
    <row r="3" spans="1:3" ht="49.5" customHeight="1">
      <c r="A3" s="277" t="s">
        <v>745</v>
      </c>
      <c r="B3" s="276"/>
      <c r="C3" s="276"/>
    </row>
    <row r="4" spans="1:3" ht="30.75" customHeight="1">
      <c r="A4" s="276" t="s">
        <v>533</v>
      </c>
      <c r="B4" s="276"/>
      <c r="C4" s="276"/>
    </row>
    <row r="5" spans="1:3" ht="52.8" customHeight="1">
      <c r="A5" s="278" t="s">
        <v>753</v>
      </c>
      <c r="B5" s="278"/>
      <c r="C5" s="278"/>
    </row>
    <row r="6" spans="1:3">
      <c r="A6" s="47"/>
      <c r="B6" s="23"/>
      <c r="C6" s="48"/>
    </row>
    <row r="7" spans="1:3" ht="28.2" customHeight="1">
      <c r="A7" s="279" t="s">
        <v>754</v>
      </c>
      <c r="B7" s="280"/>
      <c r="C7" s="281"/>
    </row>
    <row r="8" spans="1:3" ht="105" customHeight="1">
      <c r="A8" s="279" t="s">
        <v>528</v>
      </c>
      <c r="B8" s="280"/>
      <c r="C8" s="281"/>
    </row>
    <row r="9" spans="1:3" ht="23.4" customHeight="1">
      <c r="A9" s="34" t="s">
        <v>744</v>
      </c>
      <c r="B9" s="252" t="s">
        <v>549</v>
      </c>
      <c r="C9" s="252"/>
    </row>
    <row r="10" spans="1:3" ht="19.5" customHeight="1">
      <c r="A10" s="34" t="s">
        <v>537</v>
      </c>
      <c r="B10" s="252" t="s">
        <v>755</v>
      </c>
      <c r="C10" s="252"/>
    </row>
    <row r="11" spans="1:3" ht="20.25" customHeight="1">
      <c r="A11" s="43" t="s">
        <v>743</v>
      </c>
      <c r="B11" s="465" t="s">
        <v>742</v>
      </c>
      <c r="C11" s="465"/>
    </row>
    <row r="12" spans="1:3" ht="21.75" customHeight="1">
      <c r="A12" s="296" t="s">
        <v>756</v>
      </c>
      <c r="B12" s="296"/>
      <c r="C12" s="296"/>
    </row>
    <row r="13" spans="1:3" ht="21" customHeight="1">
      <c r="A13" s="380" t="s">
        <v>757</v>
      </c>
      <c r="B13" s="380"/>
      <c r="C13" s="380"/>
    </row>
    <row r="14" spans="1:3" ht="21.75" customHeight="1">
      <c r="A14" s="296" t="s">
        <v>741</v>
      </c>
      <c r="B14" s="296"/>
      <c r="C14" s="296"/>
    </row>
    <row r="15" spans="1:3" ht="21.75" customHeight="1">
      <c r="A15" s="49" t="s">
        <v>758</v>
      </c>
      <c r="B15" s="50" t="s">
        <v>759</v>
      </c>
      <c r="C15" s="49" t="s">
        <v>760</v>
      </c>
    </row>
    <row r="16" spans="1:3" ht="28.8">
      <c r="A16" s="45" t="s">
        <v>761</v>
      </c>
      <c r="B16" s="51">
        <v>5000000000</v>
      </c>
      <c r="C16" s="52">
        <v>5000000000</v>
      </c>
    </row>
    <row r="17" spans="1:3" ht="18.75" customHeight="1">
      <c r="A17" s="45" t="s">
        <v>762</v>
      </c>
      <c r="B17" s="51">
        <v>5000000000</v>
      </c>
      <c r="C17" s="52">
        <v>5000000000</v>
      </c>
    </row>
    <row r="18" spans="1:3" ht="18.75" customHeight="1">
      <c r="A18" s="45" t="s">
        <v>738</v>
      </c>
      <c r="B18" s="51">
        <v>5000000000</v>
      </c>
      <c r="C18" s="52">
        <v>5000000000</v>
      </c>
    </row>
    <row r="19" spans="1:3" ht="28.8">
      <c r="A19" s="45" t="s">
        <v>763</v>
      </c>
      <c r="B19" s="51">
        <v>5000000000</v>
      </c>
      <c r="C19" s="52">
        <v>5000000000</v>
      </c>
    </row>
    <row r="20" spans="1:3" ht="18.75" customHeight="1">
      <c r="A20" s="45" t="s">
        <v>764</v>
      </c>
      <c r="B20" s="51">
        <v>5000000000</v>
      </c>
      <c r="C20" s="52">
        <v>5000000000</v>
      </c>
    </row>
    <row r="21" spans="1:3" ht="18.75" customHeight="1">
      <c r="A21" s="45" t="s">
        <v>765</v>
      </c>
      <c r="B21" s="51">
        <v>2500000000</v>
      </c>
      <c r="C21" s="52">
        <v>2500000000</v>
      </c>
    </row>
    <row r="22" spans="1:3" ht="18.75" customHeight="1">
      <c r="A22" s="45" t="s">
        <v>766</v>
      </c>
      <c r="B22" s="51">
        <v>2500000000</v>
      </c>
      <c r="C22" s="52">
        <v>2500000000</v>
      </c>
    </row>
    <row r="23" spans="1:3" ht="18.75" customHeight="1">
      <c r="A23" s="45" t="s">
        <v>767</v>
      </c>
      <c r="B23" s="51">
        <v>500000000</v>
      </c>
      <c r="C23" s="52">
        <v>500000000</v>
      </c>
    </row>
    <row r="24" spans="1:3" ht="18.75" customHeight="1">
      <c r="A24" s="45" t="s">
        <v>768</v>
      </c>
      <c r="B24" s="51">
        <v>800000000</v>
      </c>
      <c r="C24" s="52">
        <v>800000000</v>
      </c>
    </row>
    <row r="25" spans="1:3" ht="18.75" customHeight="1">
      <c r="A25" s="45" t="s">
        <v>769</v>
      </c>
      <c r="B25" s="51">
        <v>500000000</v>
      </c>
      <c r="C25" s="52">
        <v>500000000</v>
      </c>
    </row>
    <row r="26" spans="1:3" ht="18.75" customHeight="1">
      <c r="A26" s="45" t="s">
        <v>770</v>
      </c>
      <c r="B26" s="51">
        <v>500000000</v>
      </c>
      <c r="C26" s="52">
        <v>500000000</v>
      </c>
    </row>
    <row r="27" spans="1:3" ht="18.75" customHeight="1">
      <c r="A27" s="45" t="s">
        <v>771</v>
      </c>
      <c r="B27" s="51">
        <v>300000000</v>
      </c>
      <c r="C27" s="52">
        <v>300000000</v>
      </c>
    </row>
    <row r="28" spans="1:3" ht="28.8">
      <c r="A28" s="45" t="s">
        <v>772</v>
      </c>
      <c r="B28" s="51">
        <v>500000000</v>
      </c>
      <c r="C28" s="52">
        <v>500000000</v>
      </c>
    </row>
    <row r="29" spans="1:3" ht="18.75" customHeight="1">
      <c r="A29" s="45" t="s">
        <v>773</v>
      </c>
      <c r="B29" s="51">
        <v>200000000</v>
      </c>
      <c r="C29" s="52">
        <v>200000000</v>
      </c>
    </row>
    <row r="30" spans="1:3" ht="18.75" customHeight="1">
      <c r="A30" s="43" t="s">
        <v>740</v>
      </c>
      <c r="B30" s="467">
        <v>5000000000</v>
      </c>
      <c r="C30" s="468"/>
    </row>
    <row r="31" spans="1:3" ht="21.75" customHeight="1">
      <c r="A31" s="296" t="s">
        <v>739</v>
      </c>
      <c r="B31" s="296"/>
      <c r="C31" s="296"/>
    </row>
    <row r="32" spans="1:3" ht="28.8">
      <c r="A32" s="45" t="s">
        <v>774</v>
      </c>
      <c r="B32" s="465" t="s">
        <v>775</v>
      </c>
      <c r="C32" s="465"/>
    </row>
    <row r="33" spans="1:7" ht="18.75" customHeight="1">
      <c r="A33" s="53" t="s">
        <v>773</v>
      </c>
      <c r="B33" s="465" t="s">
        <v>55</v>
      </c>
      <c r="C33" s="465"/>
    </row>
    <row r="34" spans="1:7" ht="27" customHeight="1">
      <c r="A34" s="45" t="s">
        <v>776</v>
      </c>
      <c r="B34" s="469" t="s">
        <v>777</v>
      </c>
      <c r="C34" s="470"/>
    </row>
    <row r="35" spans="1:7" ht="21.75" customHeight="1">
      <c r="A35" s="296" t="s">
        <v>778</v>
      </c>
      <c r="B35" s="296"/>
      <c r="C35" s="296"/>
    </row>
    <row r="36" spans="1:7" ht="16.8" customHeight="1">
      <c r="A36" s="43" t="s">
        <v>737</v>
      </c>
      <c r="B36" s="471" t="s">
        <v>736</v>
      </c>
      <c r="C36" s="470"/>
      <c r="G36" s="42"/>
    </row>
    <row r="37" spans="1:7" ht="16.8" customHeight="1">
      <c r="A37" s="44" t="s">
        <v>735</v>
      </c>
      <c r="B37" s="471" t="s">
        <v>734</v>
      </c>
      <c r="C37" s="470"/>
      <c r="G37" s="42"/>
    </row>
    <row r="38" spans="1:7" ht="19.5" customHeight="1">
      <c r="A38" s="43" t="s">
        <v>733</v>
      </c>
      <c r="B38" s="465" t="s">
        <v>732</v>
      </c>
      <c r="C38" s="465"/>
      <c r="G38" s="42"/>
    </row>
    <row r="39" spans="1:7" ht="18.75" customHeight="1">
      <c r="A39" s="43" t="s">
        <v>731</v>
      </c>
      <c r="B39" s="465" t="s">
        <v>304</v>
      </c>
      <c r="C39" s="465"/>
      <c r="G39" s="42"/>
    </row>
    <row r="40" spans="1:7" ht="18.75" customHeight="1">
      <c r="A40" s="43" t="s">
        <v>779</v>
      </c>
      <c r="B40" s="465" t="s">
        <v>780</v>
      </c>
      <c r="C40" s="465"/>
      <c r="G40" s="42"/>
    </row>
    <row r="41" spans="1:7" ht="32.4" customHeight="1">
      <c r="A41" s="43" t="s">
        <v>781</v>
      </c>
      <c r="B41" s="466" t="s">
        <v>782</v>
      </c>
      <c r="C41" s="466"/>
      <c r="G41" s="42"/>
    </row>
    <row r="42" spans="1:7" ht="32.4" customHeight="1">
      <c r="A42" s="296" t="s">
        <v>531</v>
      </c>
      <c r="B42" s="296"/>
      <c r="C42" s="296"/>
      <c r="G42" s="42"/>
    </row>
    <row r="43" spans="1:7" ht="32.4" customHeight="1">
      <c r="A43" s="275" t="s">
        <v>822</v>
      </c>
      <c r="B43" s="275"/>
      <c r="C43" s="275"/>
      <c r="G43" s="42"/>
    </row>
    <row r="44" spans="1:7" ht="214.8" customHeight="1">
      <c r="A44" s="54" t="s">
        <v>784</v>
      </c>
      <c r="B44" s="464" t="s">
        <v>785</v>
      </c>
      <c r="C44" s="464"/>
    </row>
    <row r="45" spans="1:7" ht="24.6" customHeight="1">
      <c r="A45" s="458" t="s">
        <v>821</v>
      </c>
      <c r="B45" s="459"/>
      <c r="C45" s="460"/>
    </row>
    <row r="46" spans="1:7" ht="19.8" customHeight="1">
      <c r="A46" s="461" t="s">
        <v>820</v>
      </c>
      <c r="B46" s="462"/>
      <c r="C46" s="463"/>
    </row>
  </sheetData>
  <mergeCells count="29">
    <mergeCell ref="B41:C41"/>
    <mergeCell ref="B30:C30"/>
    <mergeCell ref="A31:C31"/>
    <mergeCell ref="B32:C32"/>
    <mergeCell ref="B33:C33"/>
    <mergeCell ref="B34:C34"/>
    <mergeCell ref="A35:C35"/>
    <mergeCell ref="B36:C36"/>
    <mergeCell ref="B37:C37"/>
    <mergeCell ref="B38:C38"/>
    <mergeCell ref="B39:C39"/>
    <mergeCell ref="B40:C40"/>
    <mergeCell ref="A14:C14"/>
    <mergeCell ref="A2:C2"/>
    <mergeCell ref="A3:C3"/>
    <mergeCell ref="A4:C4"/>
    <mergeCell ref="A5:C5"/>
    <mergeCell ref="A7:C7"/>
    <mergeCell ref="A8:C8"/>
    <mergeCell ref="B9:C9"/>
    <mergeCell ref="B10:C10"/>
    <mergeCell ref="B11:C11"/>
    <mergeCell ref="A12:C12"/>
    <mergeCell ref="A13:C13"/>
    <mergeCell ref="A45:C45"/>
    <mergeCell ref="A46:C46"/>
    <mergeCell ref="B44:C44"/>
    <mergeCell ref="A42:C42"/>
    <mergeCell ref="A43:C4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4"/>
  <cols>
    <col min="2" max="2" width="76.5546875" customWidth="1"/>
    <col min="3" max="3" width="50.5546875" customWidth="1"/>
    <col min="5" max="5" width="0.6640625" customWidth="1"/>
  </cols>
  <sheetData>
    <row r="1" spans="2:3" ht="15" thickBot="1">
      <c r="B1" s="17"/>
    </row>
    <row r="2" spans="2:3" ht="24.75" customHeight="1" thickBot="1">
      <c r="B2" s="303" t="s">
        <v>441</v>
      </c>
      <c r="C2" s="305"/>
    </row>
    <row r="3" spans="2:3" ht="111" customHeight="1" thickBot="1">
      <c r="B3" s="303" t="s">
        <v>482</v>
      </c>
      <c r="C3" s="305"/>
    </row>
    <row r="4" spans="2:3" ht="21.75" customHeight="1" thickBot="1">
      <c r="B4" s="309" t="s">
        <v>281</v>
      </c>
      <c r="C4" s="311"/>
    </row>
    <row r="5" spans="2:3" ht="44.25" customHeight="1" thickBot="1">
      <c r="B5" s="478" t="s">
        <v>300</v>
      </c>
      <c r="C5" s="479"/>
    </row>
    <row r="6" spans="2:3" ht="15" thickBot="1">
      <c r="B6" s="309" t="s">
        <v>490</v>
      </c>
      <c r="C6" s="311"/>
    </row>
    <row r="7" spans="2:3" ht="193.5" customHeight="1" thickBot="1">
      <c r="B7" s="472" t="s">
        <v>487</v>
      </c>
      <c r="C7" s="473"/>
    </row>
    <row r="8" spans="2:3" ht="146.25" customHeight="1" thickBot="1">
      <c r="B8" s="472" t="s">
        <v>495</v>
      </c>
      <c r="C8" s="473"/>
    </row>
    <row r="9" spans="2:3" ht="87" customHeight="1" thickBot="1">
      <c r="B9" s="472" t="s">
        <v>494</v>
      </c>
      <c r="C9" s="473"/>
    </row>
    <row r="10" spans="2:3" ht="204.75" customHeight="1" thickBot="1">
      <c r="B10" s="472" t="s">
        <v>492</v>
      </c>
      <c r="C10" s="473"/>
    </row>
    <row r="11" spans="2:3" ht="99" customHeight="1" thickBot="1">
      <c r="B11" s="476" t="s">
        <v>491</v>
      </c>
      <c r="C11" s="477"/>
    </row>
    <row r="12" spans="2:3" ht="148.5" customHeight="1" thickBot="1">
      <c r="B12" s="476" t="s">
        <v>493</v>
      </c>
      <c r="C12" s="477"/>
    </row>
    <row r="13" spans="2:3" ht="15" thickBot="1">
      <c r="B13" s="309" t="s">
        <v>301</v>
      </c>
      <c r="C13" s="311"/>
    </row>
    <row r="14" spans="2:3" ht="15" thickBot="1">
      <c r="B14" s="478" t="s">
        <v>302</v>
      </c>
      <c r="C14" s="479"/>
    </row>
    <row r="15" spans="2:3" ht="15" thickBot="1">
      <c r="B15" s="309" t="s">
        <v>301</v>
      </c>
      <c r="C15" s="311"/>
    </row>
    <row r="16" spans="2:3" ht="15" thickBot="1">
      <c r="B16" s="478" t="s">
        <v>302</v>
      </c>
      <c r="C16" s="479"/>
    </row>
    <row r="17" spans="2:3" ht="15" thickBot="1">
      <c r="B17" s="309" t="s">
        <v>303</v>
      </c>
      <c r="C17" s="311"/>
    </row>
    <row r="18" spans="2:3" ht="15" thickBot="1">
      <c r="B18" s="478" t="s">
        <v>304</v>
      </c>
      <c r="C18" s="479"/>
    </row>
    <row r="19" spans="2:3" ht="15" thickBot="1">
      <c r="B19" s="309" t="s">
        <v>305</v>
      </c>
      <c r="C19" s="311"/>
    </row>
    <row r="20" spans="2:3" ht="32.25" customHeight="1" thickBot="1">
      <c r="B20" s="478" t="s">
        <v>306</v>
      </c>
      <c r="C20" s="479"/>
    </row>
    <row r="21" spans="2:3" ht="15" thickBot="1">
      <c r="B21" s="309" t="s">
        <v>307</v>
      </c>
      <c r="C21" s="311"/>
    </row>
    <row r="22" spans="2:3" ht="27" customHeight="1">
      <c r="B22" s="480" t="s">
        <v>308</v>
      </c>
      <c r="C22" s="481"/>
    </row>
    <row r="23" spans="2:3" ht="41.25" customHeight="1">
      <c r="B23" s="482" t="s">
        <v>309</v>
      </c>
      <c r="C23" s="483"/>
    </row>
    <row r="24" spans="2:3">
      <c r="B24" s="482" t="s">
        <v>310</v>
      </c>
      <c r="C24" s="483"/>
    </row>
    <row r="25" spans="2:3" ht="30.75" customHeight="1" thickBot="1">
      <c r="B25" s="474" t="s">
        <v>488</v>
      </c>
      <c r="C25" s="475"/>
    </row>
    <row r="26" spans="2:3" ht="15" thickBot="1">
      <c r="B26" s="309" t="s">
        <v>311</v>
      </c>
      <c r="C26" s="311"/>
    </row>
    <row r="27" spans="2:3" ht="15" thickBot="1">
      <c r="B27" s="478" t="s">
        <v>55</v>
      </c>
      <c r="C27" s="479"/>
    </row>
    <row r="28" spans="2:3" ht="15" thickBot="1">
      <c r="B28" s="309" t="s">
        <v>312</v>
      </c>
      <c r="C28" s="311"/>
    </row>
    <row r="29" spans="2:3" ht="69.75" customHeight="1">
      <c r="B29" s="480" t="s">
        <v>313</v>
      </c>
      <c r="C29" s="481"/>
    </row>
    <row r="30" spans="2:3" ht="39.6">
      <c r="B30" s="1" t="s">
        <v>315</v>
      </c>
      <c r="C30" s="18" t="s">
        <v>314</v>
      </c>
    </row>
    <row r="31" spans="2:3" ht="26.4">
      <c r="B31" s="1" t="s">
        <v>316</v>
      </c>
      <c r="C31" s="18" t="s">
        <v>317</v>
      </c>
    </row>
    <row r="32" spans="2:3" ht="27" thickBot="1">
      <c r="B32" s="2" t="s">
        <v>318</v>
      </c>
      <c r="C32" s="3" t="s">
        <v>319</v>
      </c>
    </row>
    <row r="33" spans="2:3" ht="15" thickBot="1">
      <c r="B33" s="309" t="s">
        <v>320</v>
      </c>
      <c r="C33" s="311"/>
    </row>
    <row r="34" spans="2:3" ht="42.75" customHeight="1" thickBot="1">
      <c r="B34" s="478" t="s">
        <v>321</v>
      </c>
      <c r="C34" s="479"/>
    </row>
    <row r="35" spans="2:3" ht="15" thickBot="1">
      <c r="B35" s="309" t="s">
        <v>322</v>
      </c>
      <c r="C35" s="311"/>
    </row>
    <row r="36" spans="2:3" ht="41.25" customHeight="1" thickBot="1">
      <c r="B36" s="478" t="s">
        <v>323</v>
      </c>
      <c r="C36" s="479"/>
    </row>
    <row r="37" spans="2:3" ht="15" thickBot="1">
      <c r="B37" s="309" t="s">
        <v>324</v>
      </c>
      <c r="C37" s="311"/>
    </row>
    <row r="38" spans="2:3" ht="81" customHeight="1" thickBot="1">
      <c r="B38" s="478" t="s">
        <v>325</v>
      </c>
      <c r="C38" s="479"/>
    </row>
    <row r="39" spans="2:3" ht="15" thickBot="1">
      <c r="B39" s="309" t="s">
        <v>326</v>
      </c>
      <c r="C39" s="311"/>
    </row>
    <row r="40" spans="2:3" ht="33" customHeight="1" thickBot="1">
      <c r="B40" s="478" t="s">
        <v>327</v>
      </c>
      <c r="C40" s="479"/>
    </row>
    <row r="41" spans="2:3" ht="15" thickBot="1">
      <c r="B41" s="309" t="s">
        <v>328</v>
      </c>
      <c r="C41" s="311"/>
    </row>
    <row r="42" spans="2:3" ht="44.25" customHeight="1" thickBot="1">
      <c r="B42" s="478" t="s">
        <v>329</v>
      </c>
      <c r="C42" s="479"/>
    </row>
    <row r="43" spans="2:3" ht="15" thickBot="1">
      <c r="B43" s="309" t="s">
        <v>330</v>
      </c>
      <c r="C43" s="311"/>
    </row>
    <row r="44" spans="2:3" ht="189.75" customHeight="1" thickBot="1">
      <c r="B44" s="478" t="s">
        <v>331</v>
      </c>
      <c r="C44" s="479"/>
    </row>
    <row r="45" spans="2:3" ht="15" thickBot="1">
      <c r="B45" s="309" t="s">
        <v>332</v>
      </c>
      <c r="C45" s="311"/>
    </row>
    <row r="46" spans="2:3" ht="126.75" customHeight="1">
      <c r="B46" s="480" t="s">
        <v>333</v>
      </c>
      <c r="C46" s="481"/>
    </row>
    <row r="47" spans="2:3" ht="45.75" customHeight="1">
      <c r="B47" s="482" t="s">
        <v>334</v>
      </c>
      <c r="C47" s="483"/>
    </row>
    <row r="48" spans="2:3" ht="103.5" customHeight="1">
      <c r="B48" s="482" t="s">
        <v>335</v>
      </c>
      <c r="C48" s="483"/>
    </row>
    <row r="49" spans="2:3" ht="96.75" customHeight="1" thickBot="1">
      <c r="B49" s="488" t="s">
        <v>336</v>
      </c>
      <c r="C49" s="489"/>
    </row>
    <row r="50" spans="2:3" ht="15" thickBot="1">
      <c r="B50" s="309" t="s">
        <v>337</v>
      </c>
      <c r="C50" s="311"/>
    </row>
    <row r="51" spans="2:3" ht="93.75" customHeight="1" thickBot="1">
      <c r="B51" s="478" t="s">
        <v>338</v>
      </c>
      <c r="C51" s="479"/>
    </row>
    <row r="52" spans="2:3" ht="15" thickBot="1">
      <c r="B52" s="309" t="s">
        <v>339</v>
      </c>
      <c r="C52" s="311"/>
    </row>
    <row r="53" spans="2:3" ht="118.5" customHeight="1" thickBot="1">
      <c r="B53" s="478" t="s">
        <v>340</v>
      </c>
      <c r="C53" s="479"/>
    </row>
    <row r="54" spans="2:3" ht="15" thickBot="1">
      <c r="B54" s="309" t="s">
        <v>341</v>
      </c>
      <c r="C54" s="311"/>
    </row>
    <row r="55" spans="2:3" ht="93.75" customHeight="1" thickBot="1">
      <c r="B55" s="478" t="s">
        <v>342</v>
      </c>
      <c r="C55" s="479"/>
    </row>
    <row r="56" spans="2:3" ht="15" thickBot="1">
      <c r="B56" s="309" t="s">
        <v>343</v>
      </c>
      <c r="C56" s="311"/>
    </row>
    <row r="57" spans="2:3" ht="58.5" customHeight="1" thickBot="1">
      <c r="B57" s="478" t="s">
        <v>344</v>
      </c>
      <c r="C57" s="479"/>
    </row>
    <row r="58" spans="2:3" ht="28.5" customHeight="1" thickBot="1">
      <c r="B58" s="309" t="s">
        <v>345</v>
      </c>
      <c r="C58" s="311"/>
    </row>
    <row r="59" spans="2:3" ht="42.75" customHeight="1" thickBot="1">
      <c r="B59" s="478" t="s">
        <v>346</v>
      </c>
      <c r="C59" s="479"/>
    </row>
    <row r="60" spans="2:3" ht="15" thickBot="1">
      <c r="B60" s="309" t="s">
        <v>347</v>
      </c>
      <c r="C60" s="311"/>
    </row>
    <row r="61" spans="2:3" ht="99.75" customHeight="1" thickBot="1">
      <c r="B61" s="478" t="s">
        <v>348</v>
      </c>
      <c r="C61" s="479"/>
    </row>
    <row r="62" spans="2:3" ht="48.75" customHeight="1" thickBot="1">
      <c r="B62" s="484" t="s">
        <v>349</v>
      </c>
      <c r="C62" s="485"/>
    </row>
    <row r="63" spans="2:3" ht="34.5" customHeight="1" thickBot="1">
      <c r="B63" s="486" t="s">
        <v>350</v>
      </c>
      <c r="C63" s="487"/>
    </row>
    <row r="64" spans="2:3" ht="208.5" customHeight="1" thickBot="1">
      <c r="B64" s="486" t="s">
        <v>351</v>
      </c>
      <c r="C64" s="487"/>
    </row>
    <row r="65" spans="2:3" ht="15" thickBot="1">
      <c r="B65" s="309" t="s">
        <v>352</v>
      </c>
      <c r="C65" s="311"/>
    </row>
    <row r="66" spans="2:3" ht="78.75" customHeight="1" thickBot="1">
      <c r="B66" s="478" t="s">
        <v>353</v>
      </c>
      <c r="C66" s="479"/>
    </row>
    <row r="67" spans="2:3" ht="15" thickBot="1">
      <c r="B67" s="309" t="s">
        <v>354</v>
      </c>
      <c r="C67" s="311"/>
    </row>
    <row r="68" spans="2:3" ht="15" thickBot="1">
      <c r="B68" s="478" t="s">
        <v>355</v>
      </c>
      <c r="C68" s="479"/>
    </row>
    <row r="69" spans="2:3" ht="15" thickBot="1">
      <c r="B69" s="309" t="s">
        <v>356</v>
      </c>
      <c r="C69" s="311"/>
    </row>
    <row r="70" spans="2:3" ht="27.75" customHeight="1" thickBot="1">
      <c r="B70" s="478" t="s">
        <v>357</v>
      </c>
      <c r="C70" s="479"/>
    </row>
    <row r="71" spans="2:3" ht="15" thickBot="1">
      <c r="B71" s="309" t="s">
        <v>358</v>
      </c>
      <c r="C71" s="311"/>
    </row>
    <row r="72" spans="2:3" ht="69" customHeight="1" thickBot="1">
      <c r="B72" s="478" t="s">
        <v>359</v>
      </c>
      <c r="C72" s="479"/>
    </row>
    <row r="73" spans="2:3" ht="15" thickBot="1">
      <c r="B73" s="309" t="s">
        <v>360</v>
      </c>
      <c r="C73" s="311"/>
    </row>
    <row r="74" spans="2:3" ht="37.5" customHeight="1" thickBot="1">
      <c r="B74" s="478" t="s">
        <v>361</v>
      </c>
      <c r="C74" s="479"/>
    </row>
    <row r="75" spans="2:3" ht="15" thickBot="1">
      <c r="B75" s="309" t="s">
        <v>362</v>
      </c>
      <c r="C75" s="311"/>
    </row>
    <row r="76" spans="2:3" ht="177" customHeight="1" thickBot="1">
      <c r="B76" s="478" t="s">
        <v>363</v>
      </c>
      <c r="C76" s="479"/>
    </row>
    <row r="77" spans="2:3" ht="15" thickBot="1">
      <c r="B77" s="309" t="s">
        <v>364</v>
      </c>
      <c r="C77" s="311"/>
    </row>
    <row r="78" spans="2:3" ht="60" customHeight="1" thickBot="1">
      <c r="B78" s="478" t="s">
        <v>365</v>
      </c>
      <c r="C78" s="479"/>
    </row>
    <row r="79" spans="2:3" ht="15" thickBot="1">
      <c r="B79" s="309" t="s">
        <v>366</v>
      </c>
      <c r="C79" s="311"/>
    </row>
    <row r="80" spans="2:3" ht="15" thickBot="1">
      <c r="B80" s="478" t="s">
        <v>367</v>
      </c>
      <c r="C80" s="479"/>
    </row>
    <row r="81" spans="2:3" ht="15" thickBot="1">
      <c r="B81" s="309" t="s">
        <v>368</v>
      </c>
      <c r="C81" s="311"/>
    </row>
    <row r="82" spans="2:3" ht="90" customHeight="1" thickBot="1">
      <c r="B82" s="478" t="s">
        <v>369</v>
      </c>
      <c r="C82" s="479"/>
    </row>
    <row r="83" spans="2:3" ht="31.5" customHeight="1" thickBot="1">
      <c r="B83" s="478" t="s">
        <v>370</v>
      </c>
      <c r="C83" s="479"/>
    </row>
    <row r="84" spans="2:3" ht="15" thickBot="1">
      <c r="B84" s="309" t="s">
        <v>371</v>
      </c>
      <c r="C84" s="311"/>
    </row>
    <row r="85" spans="2:3" ht="51" customHeight="1" thickBot="1">
      <c r="B85" s="478" t="s">
        <v>372</v>
      </c>
      <c r="C85" s="479"/>
    </row>
    <row r="86" spans="2:3" ht="39" customHeight="1" thickBot="1">
      <c r="B86" s="309" t="s">
        <v>373</v>
      </c>
      <c r="C86" s="311"/>
    </row>
    <row r="87" spans="2:3" ht="72.75" customHeight="1" thickBot="1">
      <c r="B87" s="478" t="s">
        <v>374</v>
      </c>
      <c r="C87" s="479"/>
    </row>
    <row r="88" spans="2:3" ht="15" thickBot="1">
      <c r="B88" s="309" t="s">
        <v>375</v>
      </c>
      <c r="C88" s="311"/>
    </row>
    <row r="89" spans="2:3" ht="60.75" customHeight="1" thickBot="1">
      <c r="B89" s="478" t="s">
        <v>376</v>
      </c>
      <c r="C89" s="479"/>
    </row>
    <row r="90" spans="2:3" ht="30" customHeight="1" thickBot="1">
      <c r="B90" s="490" t="s">
        <v>377</v>
      </c>
      <c r="C90" s="491"/>
    </row>
    <row r="91" spans="2:3" ht="15" thickBot="1">
      <c r="B91" s="309" t="s">
        <v>378</v>
      </c>
      <c r="C91" s="311"/>
    </row>
    <row r="92" spans="2:3" ht="54.75" customHeight="1" thickBot="1">
      <c r="B92" s="478" t="s">
        <v>379</v>
      </c>
      <c r="C92" s="479"/>
    </row>
    <row r="93" spans="2:3" ht="15" thickBot="1">
      <c r="B93" s="309" t="s">
        <v>380</v>
      </c>
      <c r="C93" s="311"/>
    </row>
    <row r="94" spans="2:3" ht="57.75" customHeight="1" thickBot="1">
      <c r="B94" s="478" t="s">
        <v>381</v>
      </c>
      <c r="C94" s="479"/>
    </row>
    <row r="95" spans="2:3" ht="15" thickBot="1">
      <c r="B95" s="309" t="s">
        <v>382</v>
      </c>
      <c r="C95" s="311"/>
    </row>
    <row r="96" spans="2:3" ht="30" customHeight="1" thickBot="1">
      <c r="B96" s="478" t="s">
        <v>383</v>
      </c>
      <c r="C96" s="479"/>
    </row>
    <row r="97" spans="2:3" ht="15" thickBot="1">
      <c r="B97" s="309" t="s">
        <v>384</v>
      </c>
      <c r="C97" s="311"/>
    </row>
    <row r="98" spans="2:3" ht="71.25" customHeight="1" thickBot="1">
      <c r="B98" s="478" t="s">
        <v>385</v>
      </c>
      <c r="C98" s="479"/>
    </row>
    <row r="99" spans="2:3" ht="81.75" customHeight="1" thickBot="1">
      <c r="B99" s="478" t="s">
        <v>386</v>
      </c>
      <c r="C99" s="479"/>
    </row>
    <row r="100" spans="2:3" ht="68.25" customHeight="1" thickBot="1">
      <c r="B100" s="478" t="s">
        <v>387</v>
      </c>
      <c r="C100" s="479"/>
    </row>
    <row r="101" spans="2:3" ht="36.75" customHeight="1" thickBot="1">
      <c r="B101" s="309" t="s">
        <v>388</v>
      </c>
      <c r="C101" s="311"/>
    </row>
    <row r="102" spans="2:3" ht="15" thickBot="1">
      <c r="B102" s="309" t="s">
        <v>389</v>
      </c>
      <c r="C102" s="311"/>
    </row>
    <row r="103" spans="2:3" ht="15" thickBot="1">
      <c r="B103" s="309" t="s">
        <v>390</v>
      </c>
      <c r="C103" s="311"/>
    </row>
    <row r="104" spans="2:3" ht="52.5" customHeight="1" thickBot="1">
      <c r="B104" s="309" t="s">
        <v>391</v>
      </c>
      <c r="C104" s="311"/>
    </row>
    <row r="105" spans="2:3" ht="15" thickBot="1">
      <c r="B105" s="309" t="s">
        <v>391</v>
      </c>
      <c r="C105" s="311"/>
    </row>
  </sheetData>
  <mergeCells count="101">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C6"/>
    <mergeCell ref="B7:C7"/>
    <mergeCell ref="B13:C13"/>
    <mergeCell ref="B23:C23"/>
    <mergeCell ref="B24:C24"/>
    <mergeCell ref="B14:C14"/>
    <mergeCell ref="B15:C15"/>
    <mergeCell ref="B16:C16"/>
    <mergeCell ref="B17:C17"/>
    <mergeCell ref="B18:C18"/>
    <mergeCell ref="B19:C19"/>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BE53-02FF-4F9F-B0A2-E8ECCDB48A31}">
  <sheetPr>
    <tabColor theme="2" tint="-9.9978637043366805E-2"/>
  </sheetPr>
  <dimension ref="A1:AK146"/>
  <sheetViews>
    <sheetView topLeftCell="M1" workbookViewId="0">
      <pane ySplit="1" topLeftCell="A142" activePane="bottomLeft" state="frozen"/>
      <selection pane="bottomLeft" activeCell="R149" sqref="R149"/>
    </sheetView>
  </sheetViews>
  <sheetFormatPr baseColWidth="10" defaultRowHeight="14.4"/>
  <cols>
    <col min="1" max="1" width="11.5546875" style="93"/>
    <col min="2" max="2" width="9.44140625" style="93" hidden="1" customWidth="1"/>
    <col min="3" max="3" width="8.88671875" style="93" hidden="1" customWidth="1"/>
    <col min="4" max="4" width="8.44140625" style="93" hidden="1" customWidth="1"/>
    <col min="5" max="5" width="25.88671875" style="93" customWidth="1"/>
    <col min="6" max="21" width="10.88671875" style="93" customWidth="1"/>
    <col min="22" max="22" width="12.5546875" style="93" customWidth="1"/>
    <col min="23" max="23" width="12.5546875" style="93" hidden="1" customWidth="1"/>
    <col min="24" max="32" width="10.88671875" style="93" hidden="1" customWidth="1"/>
    <col min="33" max="35" width="10.88671875" style="93" customWidth="1"/>
    <col min="36" max="36" width="17.88671875" style="93" customWidth="1"/>
    <col min="37" max="37" width="131.33203125" style="93" customWidth="1"/>
    <col min="38" max="16384" width="11.5546875" style="93"/>
  </cols>
  <sheetData>
    <row r="1" spans="1:37" s="86" customFormat="1" ht="96.45" customHeight="1">
      <c r="A1" s="81" t="s">
        <v>824</v>
      </c>
      <c r="B1" s="81" t="s">
        <v>825</v>
      </c>
      <c r="C1" s="81" t="s">
        <v>826</v>
      </c>
      <c r="D1" s="81" t="s">
        <v>827</v>
      </c>
      <c r="E1" s="82" t="s">
        <v>828</v>
      </c>
      <c r="F1" s="81" t="s">
        <v>829</v>
      </c>
      <c r="G1" s="81" t="s">
        <v>830</v>
      </c>
      <c r="H1" s="81" t="s">
        <v>831</v>
      </c>
      <c r="I1" s="81" t="s">
        <v>832</v>
      </c>
      <c r="J1" s="81" t="s">
        <v>833</v>
      </c>
      <c r="K1" s="81" t="s">
        <v>834</v>
      </c>
      <c r="L1" s="81" t="s">
        <v>835</v>
      </c>
      <c r="M1" s="81" t="s">
        <v>836</v>
      </c>
      <c r="N1" s="81" t="s">
        <v>837</v>
      </c>
      <c r="O1" s="81" t="s">
        <v>838</v>
      </c>
      <c r="P1" s="81" t="s">
        <v>839</v>
      </c>
      <c r="Q1" s="81" t="s">
        <v>840</v>
      </c>
      <c r="R1" s="81" t="s">
        <v>841</v>
      </c>
      <c r="S1" s="81" t="s">
        <v>842</v>
      </c>
      <c r="T1" s="81" t="s">
        <v>843</v>
      </c>
      <c r="U1" s="81" t="s">
        <v>844</v>
      </c>
      <c r="V1" s="81" t="s">
        <v>845</v>
      </c>
      <c r="W1" s="83" t="s">
        <v>846</v>
      </c>
      <c r="X1" s="81" t="s">
        <v>847</v>
      </c>
      <c r="Y1" s="81" t="s">
        <v>848</v>
      </c>
      <c r="Z1" s="81" t="s">
        <v>849</v>
      </c>
      <c r="AA1" s="81" t="s">
        <v>850</v>
      </c>
      <c r="AB1" s="81" t="s">
        <v>851</v>
      </c>
      <c r="AC1" s="83" t="s">
        <v>852</v>
      </c>
      <c r="AD1" s="83" t="s">
        <v>853</v>
      </c>
      <c r="AE1" s="83" t="s">
        <v>854</v>
      </c>
      <c r="AF1" s="83" t="s">
        <v>855</v>
      </c>
      <c r="AG1" s="84" t="s">
        <v>856</v>
      </c>
      <c r="AH1" s="84" t="s">
        <v>857</v>
      </c>
      <c r="AI1" s="84" t="s">
        <v>858</v>
      </c>
      <c r="AJ1" s="85" t="s">
        <v>859</v>
      </c>
      <c r="AK1" s="85" t="s">
        <v>860</v>
      </c>
    </row>
    <row r="2" spans="1:37" s="87" customFormat="1" ht="19.05" customHeight="1">
      <c r="A2" s="87" t="s">
        <v>861</v>
      </c>
      <c r="B2" s="87">
        <v>1</v>
      </c>
      <c r="C2" s="87" t="s">
        <v>862</v>
      </c>
      <c r="D2" s="87" t="s">
        <v>863</v>
      </c>
      <c r="E2" s="87" t="s">
        <v>864</v>
      </c>
      <c r="F2" s="87" t="s">
        <v>865</v>
      </c>
      <c r="G2" s="87" t="s">
        <v>592</v>
      </c>
      <c r="H2" s="87" t="s">
        <v>866</v>
      </c>
      <c r="I2" s="87" t="s">
        <v>867</v>
      </c>
      <c r="J2" s="87" t="s">
        <v>868</v>
      </c>
      <c r="K2" s="87" t="s">
        <v>868</v>
      </c>
      <c r="L2" s="87" t="s">
        <v>869</v>
      </c>
      <c r="M2" s="87" t="s">
        <v>870</v>
      </c>
      <c r="N2" s="87" t="s">
        <v>871</v>
      </c>
      <c r="O2" s="87" t="s">
        <v>872</v>
      </c>
      <c r="P2" s="87" t="s">
        <v>871</v>
      </c>
      <c r="Q2" s="87" t="s">
        <v>872</v>
      </c>
      <c r="R2" s="87" t="s">
        <v>868</v>
      </c>
      <c r="S2" s="87" t="s">
        <v>873</v>
      </c>
      <c r="T2" s="88">
        <v>41639</v>
      </c>
      <c r="U2" s="88">
        <v>41639</v>
      </c>
      <c r="V2" s="88">
        <v>41640</v>
      </c>
      <c r="W2" s="89">
        <v>72986.61</v>
      </c>
      <c r="X2" s="87" t="s">
        <v>874</v>
      </c>
      <c r="Y2" s="87">
        <v>0</v>
      </c>
      <c r="Z2" s="87">
        <v>0</v>
      </c>
      <c r="AA2" s="87">
        <v>0</v>
      </c>
      <c r="AB2" s="90">
        <v>1</v>
      </c>
      <c r="AC2" s="89">
        <v>72986.61</v>
      </c>
      <c r="AD2" s="89">
        <v>0</v>
      </c>
      <c r="AE2" s="89">
        <v>0</v>
      </c>
      <c r="AF2" s="89">
        <v>72986.61</v>
      </c>
      <c r="AG2" s="89" t="s">
        <v>606</v>
      </c>
      <c r="AH2" s="87" t="s">
        <v>592</v>
      </c>
      <c r="AI2" s="86" t="s">
        <v>607</v>
      </c>
      <c r="AJ2" s="89">
        <v>300</v>
      </c>
      <c r="AK2" s="87" t="s">
        <v>875</v>
      </c>
    </row>
    <row r="3" spans="1:37" s="87" customFormat="1" ht="15" customHeight="1">
      <c r="A3" s="87" t="s">
        <v>876</v>
      </c>
      <c r="B3" s="87">
        <v>1</v>
      </c>
      <c r="C3" s="87" t="s">
        <v>862</v>
      </c>
      <c r="D3" s="87" t="s">
        <v>863</v>
      </c>
      <c r="E3" s="87" t="s">
        <v>877</v>
      </c>
      <c r="F3" s="87" t="s">
        <v>865</v>
      </c>
      <c r="G3" s="87" t="s">
        <v>592</v>
      </c>
      <c r="H3" s="87" t="s">
        <v>866</v>
      </c>
      <c r="I3" s="87" t="s">
        <v>878</v>
      </c>
      <c r="J3" s="87" t="s">
        <v>868</v>
      </c>
      <c r="K3" s="87" t="s">
        <v>868</v>
      </c>
      <c r="L3" s="87" t="s">
        <v>869</v>
      </c>
      <c r="M3" s="87" t="s">
        <v>870</v>
      </c>
      <c r="N3" s="87" t="s">
        <v>871</v>
      </c>
      <c r="O3" s="87" t="s">
        <v>872</v>
      </c>
      <c r="P3" s="87" t="s">
        <v>871</v>
      </c>
      <c r="Q3" s="87" t="s">
        <v>872</v>
      </c>
      <c r="R3" s="87" t="s">
        <v>868</v>
      </c>
      <c r="S3" s="87" t="s">
        <v>873</v>
      </c>
      <c r="T3" s="88">
        <v>41639</v>
      </c>
      <c r="U3" s="88">
        <v>41639</v>
      </c>
      <c r="V3" s="88">
        <v>41640</v>
      </c>
      <c r="W3" s="89">
        <v>72986.61</v>
      </c>
      <c r="X3" s="87" t="s">
        <v>874</v>
      </c>
      <c r="Y3" s="87">
        <v>0</v>
      </c>
      <c r="Z3" s="87">
        <v>0</v>
      </c>
      <c r="AA3" s="87">
        <v>0</v>
      </c>
      <c r="AB3" s="90">
        <v>1</v>
      </c>
      <c r="AC3" s="89">
        <v>72986.61</v>
      </c>
      <c r="AD3" s="89">
        <v>0</v>
      </c>
      <c r="AE3" s="89">
        <v>0</v>
      </c>
      <c r="AF3" s="89">
        <v>72986.61</v>
      </c>
      <c r="AG3" s="89" t="s">
        <v>606</v>
      </c>
      <c r="AH3" s="87" t="s">
        <v>592</v>
      </c>
      <c r="AI3" s="86" t="s">
        <v>607</v>
      </c>
      <c r="AJ3" s="89">
        <v>300</v>
      </c>
      <c r="AK3" s="87" t="s">
        <v>875</v>
      </c>
    </row>
    <row r="4" spans="1:37" s="87" customFormat="1" ht="15" customHeight="1">
      <c r="A4" s="87" t="s">
        <v>879</v>
      </c>
      <c r="B4" s="87">
        <v>1</v>
      </c>
      <c r="C4" s="87" t="s">
        <v>862</v>
      </c>
      <c r="D4" s="87" t="s">
        <v>863</v>
      </c>
      <c r="E4" s="87" t="s">
        <v>880</v>
      </c>
      <c r="F4" s="87" t="s">
        <v>865</v>
      </c>
      <c r="G4" s="87" t="s">
        <v>592</v>
      </c>
      <c r="H4" s="87" t="s">
        <v>866</v>
      </c>
      <c r="I4" s="87" t="s">
        <v>881</v>
      </c>
      <c r="J4" s="87" t="s">
        <v>868</v>
      </c>
      <c r="K4" s="87" t="s">
        <v>868</v>
      </c>
      <c r="L4" s="87" t="s">
        <v>882</v>
      </c>
      <c r="M4" s="87" t="s">
        <v>883</v>
      </c>
      <c r="N4" s="87" t="s">
        <v>884</v>
      </c>
      <c r="O4" s="87" t="s">
        <v>629</v>
      </c>
      <c r="P4" s="87" t="s">
        <v>884</v>
      </c>
      <c r="Q4" s="87" t="s">
        <v>629</v>
      </c>
      <c r="R4" s="87" t="s">
        <v>868</v>
      </c>
      <c r="S4" s="87" t="s">
        <v>873</v>
      </c>
      <c r="T4" s="88">
        <v>41639</v>
      </c>
      <c r="U4" s="88">
        <v>41639</v>
      </c>
      <c r="V4" s="88">
        <v>41640</v>
      </c>
      <c r="W4" s="89">
        <v>72986.61</v>
      </c>
      <c r="X4" s="87" t="s">
        <v>874</v>
      </c>
      <c r="Y4" s="87">
        <v>0</v>
      </c>
      <c r="Z4" s="87">
        <v>0</v>
      </c>
      <c r="AA4" s="87">
        <v>0</v>
      </c>
      <c r="AB4" s="90">
        <v>1</v>
      </c>
      <c r="AC4" s="89">
        <v>72986.61</v>
      </c>
      <c r="AD4" s="89">
        <v>0</v>
      </c>
      <c r="AE4" s="89">
        <v>0</v>
      </c>
      <c r="AF4" s="89">
        <v>72986.61</v>
      </c>
      <c r="AG4" s="89" t="s">
        <v>629</v>
      </c>
      <c r="AH4" s="87" t="s">
        <v>592</v>
      </c>
      <c r="AI4" s="87" t="s">
        <v>630</v>
      </c>
      <c r="AJ4" s="89">
        <v>300</v>
      </c>
      <c r="AK4" s="87" t="s">
        <v>875</v>
      </c>
    </row>
    <row r="5" spans="1:37" s="87" customFormat="1" ht="15" customHeight="1">
      <c r="A5" s="87" t="s">
        <v>885</v>
      </c>
      <c r="B5" s="87">
        <v>1</v>
      </c>
      <c r="C5" s="87" t="s">
        <v>862</v>
      </c>
      <c r="D5" s="87" t="s">
        <v>863</v>
      </c>
      <c r="E5" s="87" t="s">
        <v>886</v>
      </c>
      <c r="F5" s="87" t="s">
        <v>865</v>
      </c>
      <c r="G5" s="87" t="s">
        <v>592</v>
      </c>
      <c r="H5" s="87" t="s">
        <v>866</v>
      </c>
      <c r="I5" s="87" t="s">
        <v>887</v>
      </c>
      <c r="J5" s="87" t="s">
        <v>868</v>
      </c>
      <c r="K5" s="87" t="s">
        <v>868</v>
      </c>
      <c r="L5" s="87" t="s">
        <v>882</v>
      </c>
      <c r="M5" s="87" t="s">
        <v>883</v>
      </c>
      <c r="N5" s="87" t="s">
        <v>884</v>
      </c>
      <c r="O5" s="87" t="s">
        <v>629</v>
      </c>
      <c r="P5" s="87" t="s">
        <v>884</v>
      </c>
      <c r="Q5" s="87" t="s">
        <v>629</v>
      </c>
      <c r="R5" s="87" t="s">
        <v>868</v>
      </c>
      <c r="S5" s="87" t="s">
        <v>873</v>
      </c>
      <c r="T5" s="88">
        <v>41639</v>
      </c>
      <c r="U5" s="88">
        <v>41639</v>
      </c>
      <c r="V5" s="88">
        <v>41640</v>
      </c>
      <c r="W5" s="89">
        <v>72986.61</v>
      </c>
      <c r="X5" s="87" t="s">
        <v>874</v>
      </c>
      <c r="Y5" s="87">
        <v>0</v>
      </c>
      <c r="Z5" s="87">
        <v>0</v>
      </c>
      <c r="AA5" s="87">
        <v>0</v>
      </c>
      <c r="AB5" s="90">
        <v>1</v>
      </c>
      <c r="AC5" s="89">
        <v>72986.61</v>
      </c>
      <c r="AD5" s="89">
        <v>0</v>
      </c>
      <c r="AE5" s="89">
        <v>0</v>
      </c>
      <c r="AF5" s="89">
        <v>72986.61</v>
      </c>
      <c r="AG5" s="89" t="s">
        <v>629</v>
      </c>
      <c r="AH5" s="87" t="s">
        <v>592</v>
      </c>
      <c r="AI5" s="87" t="s">
        <v>630</v>
      </c>
      <c r="AJ5" s="89">
        <v>300</v>
      </c>
      <c r="AK5" s="87" t="s">
        <v>875</v>
      </c>
    </row>
    <row r="6" spans="1:37" s="87" customFormat="1" ht="15" customHeight="1">
      <c r="A6" s="87" t="s">
        <v>888</v>
      </c>
      <c r="B6" s="87">
        <v>1</v>
      </c>
      <c r="C6" s="87" t="s">
        <v>862</v>
      </c>
      <c r="D6" s="87" t="s">
        <v>863</v>
      </c>
      <c r="E6" s="87" t="s">
        <v>889</v>
      </c>
      <c r="F6" s="87" t="s">
        <v>865</v>
      </c>
      <c r="G6" s="87" t="s">
        <v>592</v>
      </c>
      <c r="H6" s="87" t="s">
        <v>866</v>
      </c>
      <c r="I6" s="87" t="s">
        <v>890</v>
      </c>
      <c r="J6" s="87" t="s">
        <v>868</v>
      </c>
      <c r="K6" s="87" t="s">
        <v>868</v>
      </c>
      <c r="L6" s="87" t="s">
        <v>882</v>
      </c>
      <c r="M6" s="87" t="s">
        <v>883</v>
      </c>
      <c r="N6" s="87" t="s">
        <v>884</v>
      </c>
      <c r="O6" s="87" t="s">
        <v>629</v>
      </c>
      <c r="P6" s="87" t="s">
        <v>884</v>
      </c>
      <c r="Q6" s="87" t="s">
        <v>629</v>
      </c>
      <c r="R6" s="87" t="s">
        <v>868</v>
      </c>
      <c r="S6" s="87" t="s">
        <v>873</v>
      </c>
      <c r="T6" s="88">
        <v>41639</v>
      </c>
      <c r="U6" s="88">
        <v>41639</v>
      </c>
      <c r="V6" s="88">
        <v>41640</v>
      </c>
      <c r="W6" s="89">
        <v>121644.35</v>
      </c>
      <c r="X6" s="87" t="s">
        <v>874</v>
      </c>
      <c r="Y6" s="87">
        <v>0</v>
      </c>
      <c r="Z6" s="87">
        <v>0</v>
      </c>
      <c r="AA6" s="87">
        <v>0</v>
      </c>
      <c r="AB6" s="90">
        <v>1</v>
      </c>
      <c r="AC6" s="89">
        <v>121644.35</v>
      </c>
      <c r="AD6" s="89">
        <v>0</v>
      </c>
      <c r="AE6" s="89">
        <v>0</v>
      </c>
      <c r="AF6" s="89">
        <v>121644.35</v>
      </c>
      <c r="AG6" s="89" t="s">
        <v>629</v>
      </c>
      <c r="AH6" s="87" t="s">
        <v>592</v>
      </c>
      <c r="AI6" s="87" t="s">
        <v>630</v>
      </c>
      <c r="AJ6" s="89">
        <v>500</v>
      </c>
      <c r="AK6" s="87" t="s">
        <v>875</v>
      </c>
    </row>
    <row r="7" spans="1:37" s="87" customFormat="1" ht="15" customHeight="1">
      <c r="A7" s="87" t="s">
        <v>891</v>
      </c>
      <c r="B7" s="87">
        <v>1</v>
      </c>
      <c r="C7" s="87" t="s">
        <v>862</v>
      </c>
      <c r="D7" s="87" t="s">
        <v>863</v>
      </c>
      <c r="E7" s="87" t="s">
        <v>892</v>
      </c>
      <c r="F7" s="87" t="s">
        <v>865</v>
      </c>
      <c r="G7" s="87" t="s">
        <v>592</v>
      </c>
      <c r="H7" s="87" t="s">
        <v>866</v>
      </c>
      <c r="I7" s="87" t="s">
        <v>893</v>
      </c>
      <c r="J7" s="87" t="s">
        <v>868</v>
      </c>
      <c r="K7" s="87" t="s">
        <v>868</v>
      </c>
      <c r="L7" s="87" t="s">
        <v>894</v>
      </c>
      <c r="M7" s="87" t="s">
        <v>895</v>
      </c>
      <c r="N7" s="87" t="s">
        <v>896</v>
      </c>
      <c r="O7" s="87" t="s">
        <v>631</v>
      </c>
      <c r="P7" s="87" t="s">
        <v>896</v>
      </c>
      <c r="Q7" s="87" t="s">
        <v>631</v>
      </c>
      <c r="R7" s="87" t="s">
        <v>868</v>
      </c>
      <c r="S7" s="87" t="s">
        <v>873</v>
      </c>
      <c r="T7" s="88">
        <v>41639</v>
      </c>
      <c r="U7" s="88">
        <v>41639</v>
      </c>
      <c r="V7" s="88">
        <v>41640</v>
      </c>
      <c r="W7" s="89">
        <v>24328.87</v>
      </c>
      <c r="X7" s="87" t="s">
        <v>874</v>
      </c>
      <c r="Y7" s="87">
        <v>0</v>
      </c>
      <c r="Z7" s="87">
        <v>0</v>
      </c>
      <c r="AA7" s="87">
        <v>0</v>
      </c>
      <c r="AB7" s="90">
        <v>1</v>
      </c>
      <c r="AC7" s="89">
        <v>24328.87</v>
      </c>
      <c r="AD7" s="89">
        <v>0</v>
      </c>
      <c r="AE7" s="89">
        <v>0</v>
      </c>
      <c r="AF7" s="89">
        <v>24328.87</v>
      </c>
      <c r="AG7" s="89" t="s">
        <v>631</v>
      </c>
      <c r="AH7" s="87" t="s">
        <v>592</v>
      </c>
      <c r="AI7" s="87" t="s">
        <v>632</v>
      </c>
      <c r="AJ7" s="89">
        <v>50</v>
      </c>
      <c r="AK7" s="87" t="s">
        <v>875</v>
      </c>
    </row>
    <row r="8" spans="1:37" s="87" customFormat="1" ht="15" customHeight="1">
      <c r="A8" s="87" t="s">
        <v>897</v>
      </c>
      <c r="B8" s="87">
        <v>1</v>
      </c>
      <c r="C8" s="87" t="s">
        <v>862</v>
      </c>
      <c r="D8" s="87" t="s">
        <v>863</v>
      </c>
      <c r="E8" s="87" t="s">
        <v>898</v>
      </c>
      <c r="F8" s="87" t="s">
        <v>865</v>
      </c>
      <c r="G8" s="87" t="s">
        <v>592</v>
      </c>
      <c r="H8" s="87" t="s">
        <v>866</v>
      </c>
      <c r="I8" s="87" t="s">
        <v>899</v>
      </c>
      <c r="J8" s="87" t="s">
        <v>868</v>
      </c>
      <c r="K8" s="87" t="s">
        <v>868</v>
      </c>
      <c r="L8" s="87" t="s">
        <v>894</v>
      </c>
      <c r="M8" s="87" t="s">
        <v>895</v>
      </c>
      <c r="N8" s="87" t="s">
        <v>896</v>
      </c>
      <c r="O8" s="87" t="s">
        <v>631</v>
      </c>
      <c r="P8" s="87" t="s">
        <v>896</v>
      </c>
      <c r="Q8" s="87" t="s">
        <v>631</v>
      </c>
      <c r="R8" s="87" t="s">
        <v>868</v>
      </c>
      <c r="S8" s="87" t="s">
        <v>873</v>
      </c>
      <c r="T8" s="88">
        <v>41639</v>
      </c>
      <c r="U8" s="88">
        <v>41639</v>
      </c>
      <c r="V8" s="88">
        <v>41640</v>
      </c>
      <c r="W8" s="89">
        <v>24328.87</v>
      </c>
      <c r="X8" s="87" t="s">
        <v>874</v>
      </c>
      <c r="Y8" s="87">
        <v>0</v>
      </c>
      <c r="Z8" s="87">
        <v>0</v>
      </c>
      <c r="AA8" s="87">
        <v>0</v>
      </c>
      <c r="AB8" s="90">
        <v>1</v>
      </c>
      <c r="AC8" s="89">
        <v>24328.87</v>
      </c>
      <c r="AD8" s="89">
        <v>0</v>
      </c>
      <c r="AE8" s="89">
        <v>0</v>
      </c>
      <c r="AF8" s="89">
        <v>24328.87</v>
      </c>
      <c r="AG8" s="89" t="s">
        <v>631</v>
      </c>
      <c r="AH8" s="87" t="s">
        <v>592</v>
      </c>
      <c r="AI8" s="87" t="s">
        <v>632</v>
      </c>
      <c r="AJ8" s="89">
        <v>50</v>
      </c>
      <c r="AK8" s="87" t="s">
        <v>875</v>
      </c>
    </row>
    <row r="9" spans="1:37" s="87" customFormat="1" ht="15" customHeight="1">
      <c r="A9" s="87" t="s">
        <v>900</v>
      </c>
      <c r="B9" s="87">
        <v>1</v>
      </c>
      <c r="C9" s="87" t="s">
        <v>862</v>
      </c>
      <c r="D9" s="87" t="s">
        <v>863</v>
      </c>
      <c r="E9" s="87" t="s">
        <v>901</v>
      </c>
      <c r="F9" s="87" t="s">
        <v>865</v>
      </c>
      <c r="G9" s="87" t="s">
        <v>592</v>
      </c>
      <c r="H9" s="87" t="s">
        <v>866</v>
      </c>
      <c r="I9" s="87" t="s">
        <v>902</v>
      </c>
      <c r="J9" s="87" t="s">
        <v>868</v>
      </c>
      <c r="K9" s="87" t="s">
        <v>868</v>
      </c>
      <c r="L9" s="87" t="s">
        <v>894</v>
      </c>
      <c r="M9" s="87" t="s">
        <v>895</v>
      </c>
      <c r="N9" s="87" t="s">
        <v>896</v>
      </c>
      <c r="O9" s="87" t="s">
        <v>631</v>
      </c>
      <c r="P9" s="87" t="s">
        <v>896</v>
      </c>
      <c r="Q9" s="87" t="s">
        <v>631</v>
      </c>
      <c r="R9" s="87" t="s">
        <v>868</v>
      </c>
      <c r="S9" s="87" t="s">
        <v>873</v>
      </c>
      <c r="T9" s="88">
        <v>41639</v>
      </c>
      <c r="U9" s="88">
        <v>41639</v>
      </c>
      <c r="V9" s="88">
        <v>41640</v>
      </c>
      <c r="W9" s="89">
        <v>24328.87</v>
      </c>
      <c r="X9" s="87" t="s">
        <v>874</v>
      </c>
      <c r="Y9" s="87">
        <v>0</v>
      </c>
      <c r="Z9" s="87">
        <v>0</v>
      </c>
      <c r="AA9" s="87">
        <v>0</v>
      </c>
      <c r="AB9" s="90">
        <v>1</v>
      </c>
      <c r="AC9" s="89">
        <v>24328.87</v>
      </c>
      <c r="AD9" s="89">
        <v>0</v>
      </c>
      <c r="AE9" s="89">
        <v>0</v>
      </c>
      <c r="AF9" s="89">
        <v>24328.87</v>
      </c>
      <c r="AG9" s="89" t="s">
        <v>631</v>
      </c>
      <c r="AH9" s="87" t="s">
        <v>592</v>
      </c>
      <c r="AI9" s="87" t="s">
        <v>632</v>
      </c>
      <c r="AJ9" s="89">
        <v>50</v>
      </c>
      <c r="AK9" s="87" t="s">
        <v>875</v>
      </c>
    </row>
    <row r="10" spans="1:37" s="87" customFormat="1" ht="15" customHeight="1">
      <c r="A10" s="87" t="s">
        <v>903</v>
      </c>
      <c r="B10" s="87">
        <v>1</v>
      </c>
      <c r="C10" s="87" t="s">
        <v>862</v>
      </c>
      <c r="D10" s="87" t="s">
        <v>863</v>
      </c>
      <c r="E10" s="87" t="s">
        <v>904</v>
      </c>
      <c r="F10" s="87" t="s">
        <v>865</v>
      </c>
      <c r="G10" s="87" t="s">
        <v>592</v>
      </c>
      <c r="H10" s="87" t="s">
        <v>866</v>
      </c>
      <c r="I10" s="87" t="s">
        <v>905</v>
      </c>
      <c r="J10" s="87" t="s">
        <v>868</v>
      </c>
      <c r="K10" s="87" t="s">
        <v>868</v>
      </c>
      <c r="L10" s="87" t="s">
        <v>906</v>
      </c>
      <c r="M10" s="87" t="s">
        <v>907</v>
      </c>
      <c r="N10" s="87" t="s">
        <v>908</v>
      </c>
      <c r="O10" s="87" t="s">
        <v>619</v>
      </c>
      <c r="P10" s="87" t="s">
        <v>908</v>
      </c>
      <c r="Q10" s="87" t="s">
        <v>619</v>
      </c>
      <c r="R10" s="87" t="s">
        <v>868</v>
      </c>
      <c r="S10" s="87" t="s">
        <v>873</v>
      </c>
      <c r="T10" s="88">
        <v>41639</v>
      </c>
      <c r="U10" s="88">
        <v>41639</v>
      </c>
      <c r="V10" s="88">
        <v>41640</v>
      </c>
      <c r="W10" s="89">
        <v>243288.71</v>
      </c>
      <c r="X10" s="87" t="s">
        <v>874</v>
      </c>
      <c r="Y10" s="87">
        <v>0</v>
      </c>
      <c r="Z10" s="87">
        <v>0</v>
      </c>
      <c r="AA10" s="87">
        <v>0</v>
      </c>
      <c r="AB10" s="90">
        <v>1</v>
      </c>
      <c r="AC10" s="89">
        <v>243288.71</v>
      </c>
      <c r="AD10" s="89">
        <v>0</v>
      </c>
      <c r="AE10" s="89">
        <v>0</v>
      </c>
      <c r="AF10" s="89">
        <v>243288.71</v>
      </c>
      <c r="AG10" s="89" t="s">
        <v>619</v>
      </c>
      <c r="AH10" s="87" t="s">
        <v>592</v>
      </c>
      <c r="AI10" s="87" t="s">
        <v>620</v>
      </c>
      <c r="AJ10" s="89">
        <v>500</v>
      </c>
      <c r="AK10" s="87" t="s">
        <v>875</v>
      </c>
    </row>
    <row r="11" spans="1:37" s="87" customFormat="1" ht="15" customHeight="1">
      <c r="A11" s="87" t="s">
        <v>909</v>
      </c>
      <c r="B11" s="87">
        <v>1</v>
      </c>
      <c r="C11" s="87" t="s">
        <v>862</v>
      </c>
      <c r="D11" s="87" t="s">
        <v>863</v>
      </c>
      <c r="E11" s="87" t="s">
        <v>910</v>
      </c>
      <c r="F11" s="87" t="s">
        <v>865</v>
      </c>
      <c r="G11" s="87" t="s">
        <v>592</v>
      </c>
      <c r="H11" s="87" t="s">
        <v>866</v>
      </c>
      <c r="I11" s="87" t="s">
        <v>911</v>
      </c>
      <c r="J11" s="87" t="s">
        <v>868</v>
      </c>
      <c r="K11" s="87" t="s">
        <v>868</v>
      </c>
      <c r="L11" s="87" t="s">
        <v>912</v>
      </c>
      <c r="M11" s="87" t="s">
        <v>913</v>
      </c>
      <c r="N11" s="87" t="s">
        <v>914</v>
      </c>
      <c r="O11" s="87" t="s">
        <v>915</v>
      </c>
      <c r="P11" s="87" t="s">
        <v>916</v>
      </c>
      <c r="Q11" s="87" t="s">
        <v>917</v>
      </c>
      <c r="R11" s="87" t="s">
        <v>868</v>
      </c>
      <c r="S11" s="87" t="s">
        <v>873</v>
      </c>
      <c r="T11" s="88">
        <v>41639</v>
      </c>
      <c r="U11" s="88">
        <v>41639</v>
      </c>
      <c r="V11" s="88">
        <v>41640</v>
      </c>
      <c r="W11" s="89">
        <v>97315.48</v>
      </c>
      <c r="X11" s="87" t="s">
        <v>874</v>
      </c>
      <c r="Y11" s="87">
        <v>0</v>
      </c>
      <c r="Z11" s="87">
        <v>0</v>
      </c>
      <c r="AA11" s="87">
        <v>0</v>
      </c>
      <c r="AB11" s="90">
        <v>1</v>
      </c>
      <c r="AC11" s="89">
        <v>97315.48</v>
      </c>
      <c r="AD11" s="89">
        <v>0</v>
      </c>
      <c r="AE11" s="89">
        <v>0</v>
      </c>
      <c r="AF11" s="89">
        <v>97315.48</v>
      </c>
      <c r="AG11" s="89" t="s">
        <v>918</v>
      </c>
      <c r="AH11" s="87" t="s">
        <v>592</v>
      </c>
      <c r="AI11" s="87" t="s">
        <v>919</v>
      </c>
      <c r="AJ11" s="89">
        <v>200</v>
      </c>
      <c r="AK11" s="87" t="s">
        <v>875</v>
      </c>
    </row>
    <row r="12" spans="1:37" s="87" customFormat="1" ht="15" customHeight="1">
      <c r="A12" s="87" t="s">
        <v>920</v>
      </c>
      <c r="B12" s="87">
        <v>1</v>
      </c>
      <c r="C12" s="87" t="s">
        <v>862</v>
      </c>
      <c r="D12" s="87" t="s">
        <v>863</v>
      </c>
      <c r="E12" s="87" t="s">
        <v>921</v>
      </c>
      <c r="F12" s="87" t="s">
        <v>865</v>
      </c>
      <c r="G12" s="87" t="s">
        <v>592</v>
      </c>
      <c r="H12" s="87" t="s">
        <v>866</v>
      </c>
      <c r="I12" s="87" t="s">
        <v>922</v>
      </c>
      <c r="J12" s="87" t="s">
        <v>868</v>
      </c>
      <c r="K12" s="87" t="s">
        <v>868</v>
      </c>
      <c r="L12" s="87" t="s">
        <v>912</v>
      </c>
      <c r="M12" s="87" t="s">
        <v>913</v>
      </c>
      <c r="N12" s="87" t="s">
        <v>914</v>
      </c>
      <c r="O12" s="87" t="s">
        <v>915</v>
      </c>
      <c r="P12" s="87" t="s">
        <v>916</v>
      </c>
      <c r="Q12" s="87" t="s">
        <v>917</v>
      </c>
      <c r="R12" s="87" t="s">
        <v>868</v>
      </c>
      <c r="S12" s="87" t="s">
        <v>873</v>
      </c>
      <c r="T12" s="88">
        <v>41639</v>
      </c>
      <c r="U12" s="88">
        <v>41639</v>
      </c>
      <c r="V12" s="88">
        <v>41640</v>
      </c>
      <c r="W12" s="89">
        <v>145973.23000000001</v>
      </c>
      <c r="X12" s="87" t="s">
        <v>874</v>
      </c>
      <c r="Y12" s="87">
        <v>0</v>
      </c>
      <c r="Z12" s="87">
        <v>0</v>
      </c>
      <c r="AA12" s="87">
        <v>0</v>
      </c>
      <c r="AB12" s="90">
        <v>1</v>
      </c>
      <c r="AC12" s="89">
        <v>145973.23000000001</v>
      </c>
      <c r="AD12" s="89">
        <v>0</v>
      </c>
      <c r="AE12" s="89">
        <v>0</v>
      </c>
      <c r="AF12" s="89">
        <v>145973.23000000001</v>
      </c>
      <c r="AG12" s="89" t="s">
        <v>918</v>
      </c>
      <c r="AH12" s="87" t="s">
        <v>592</v>
      </c>
      <c r="AI12" s="87" t="s">
        <v>919</v>
      </c>
      <c r="AJ12" s="89">
        <v>0</v>
      </c>
      <c r="AK12" s="87" t="s">
        <v>923</v>
      </c>
    </row>
    <row r="13" spans="1:37" s="87" customFormat="1" ht="15" customHeight="1">
      <c r="A13" s="87" t="s">
        <v>924</v>
      </c>
      <c r="B13" s="87">
        <v>1</v>
      </c>
      <c r="C13" s="87" t="s">
        <v>862</v>
      </c>
      <c r="D13" s="87" t="s">
        <v>863</v>
      </c>
      <c r="E13" s="87" t="s">
        <v>925</v>
      </c>
      <c r="F13" s="87" t="s">
        <v>865</v>
      </c>
      <c r="G13" s="87" t="s">
        <v>592</v>
      </c>
      <c r="H13" s="87" t="s">
        <v>866</v>
      </c>
      <c r="I13" s="87" t="s">
        <v>926</v>
      </c>
      <c r="J13" s="87" t="s">
        <v>868</v>
      </c>
      <c r="K13" s="87" t="s">
        <v>868</v>
      </c>
      <c r="L13" s="87" t="s">
        <v>912</v>
      </c>
      <c r="M13" s="87" t="s">
        <v>913</v>
      </c>
      <c r="N13" s="87" t="s">
        <v>914</v>
      </c>
      <c r="O13" s="87" t="s">
        <v>915</v>
      </c>
      <c r="P13" s="87" t="s">
        <v>916</v>
      </c>
      <c r="Q13" s="87" t="s">
        <v>917</v>
      </c>
      <c r="R13" s="87" t="s">
        <v>868</v>
      </c>
      <c r="S13" s="87" t="s">
        <v>873</v>
      </c>
      <c r="T13" s="88">
        <v>41639</v>
      </c>
      <c r="U13" s="88">
        <v>41639</v>
      </c>
      <c r="V13" s="88">
        <v>41640</v>
      </c>
      <c r="W13" s="89">
        <v>671458.55</v>
      </c>
      <c r="X13" s="87" t="s">
        <v>874</v>
      </c>
      <c r="Y13" s="87">
        <v>0</v>
      </c>
      <c r="Z13" s="87">
        <v>0</v>
      </c>
      <c r="AA13" s="87">
        <v>0</v>
      </c>
      <c r="AB13" s="90">
        <v>1</v>
      </c>
      <c r="AC13" s="89">
        <v>671458.55</v>
      </c>
      <c r="AD13" s="89">
        <v>0</v>
      </c>
      <c r="AE13" s="89">
        <v>0</v>
      </c>
      <c r="AF13" s="89">
        <v>671458.55</v>
      </c>
      <c r="AG13" s="89" t="s">
        <v>918</v>
      </c>
      <c r="AH13" s="87" t="s">
        <v>592</v>
      </c>
      <c r="AI13" s="87" t="s">
        <v>919</v>
      </c>
      <c r="AJ13" s="89">
        <v>500</v>
      </c>
      <c r="AK13" s="87" t="s">
        <v>875</v>
      </c>
    </row>
    <row r="14" spans="1:37" s="87" customFormat="1" ht="15" customHeight="1">
      <c r="A14" s="87" t="s">
        <v>927</v>
      </c>
      <c r="B14" s="87">
        <v>1</v>
      </c>
      <c r="C14" s="87" t="s">
        <v>862</v>
      </c>
      <c r="D14" s="87" t="s">
        <v>863</v>
      </c>
      <c r="E14" s="87" t="s">
        <v>928</v>
      </c>
      <c r="F14" s="87" t="s">
        <v>865</v>
      </c>
      <c r="G14" s="87" t="s">
        <v>592</v>
      </c>
      <c r="H14" s="87" t="s">
        <v>866</v>
      </c>
      <c r="I14" s="87" t="s">
        <v>929</v>
      </c>
      <c r="J14" s="87" t="s">
        <v>868</v>
      </c>
      <c r="K14" s="87" t="s">
        <v>868</v>
      </c>
      <c r="L14" s="87" t="s">
        <v>930</v>
      </c>
      <c r="M14" s="87" t="s">
        <v>931</v>
      </c>
      <c r="N14" s="87" t="s">
        <v>916</v>
      </c>
      <c r="O14" s="87" t="s">
        <v>917</v>
      </c>
      <c r="P14" s="87" t="s">
        <v>916</v>
      </c>
      <c r="Q14" s="87" t="s">
        <v>917</v>
      </c>
      <c r="R14" s="87" t="s">
        <v>868</v>
      </c>
      <c r="S14" s="87" t="s">
        <v>873</v>
      </c>
      <c r="T14" s="88">
        <v>41639</v>
      </c>
      <c r="U14" s="88">
        <v>41639</v>
      </c>
      <c r="V14" s="88">
        <v>41640</v>
      </c>
      <c r="W14" s="89">
        <v>145973.23000000001</v>
      </c>
      <c r="X14" s="87" t="s">
        <v>874</v>
      </c>
      <c r="Y14" s="87">
        <v>0</v>
      </c>
      <c r="Z14" s="87">
        <v>0</v>
      </c>
      <c r="AA14" s="87">
        <v>0</v>
      </c>
      <c r="AB14" s="90">
        <v>1</v>
      </c>
      <c r="AC14" s="89">
        <v>145973.23000000001</v>
      </c>
      <c r="AD14" s="89">
        <v>0</v>
      </c>
      <c r="AE14" s="89">
        <v>0</v>
      </c>
      <c r="AF14" s="89">
        <v>145973.23000000001</v>
      </c>
      <c r="AG14" s="89" t="s">
        <v>918</v>
      </c>
      <c r="AH14" s="87" t="s">
        <v>592</v>
      </c>
      <c r="AI14" s="86" t="s">
        <v>919</v>
      </c>
      <c r="AJ14" s="89">
        <v>500</v>
      </c>
      <c r="AK14" s="87" t="s">
        <v>875</v>
      </c>
    </row>
    <row r="15" spans="1:37" s="87" customFormat="1" ht="15" customHeight="1">
      <c r="A15" s="87" t="s">
        <v>932</v>
      </c>
      <c r="B15" s="87">
        <v>1</v>
      </c>
      <c r="C15" s="87" t="s">
        <v>862</v>
      </c>
      <c r="D15" s="87" t="s">
        <v>863</v>
      </c>
      <c r="E15" s="87" t="s">
        <v>933</v>
      </c>
      <c r="F15" s="87" t="s">
        <v>865</v>
      </c>
      <c r="G15" s="87" t="s">
        <v>592</v>
      </c>
      <c r="H15" s="87" t="s">
        <v>866</v>
      </c>
      <c r="I15" s="87" t="s">
        <v>934</v>
      </c>
      <c r="J15" s="87" t="s">
        <v>868</v>
      </c>
      <c r="K15" s="87" t="s">
        <v>868</v>
      </c>
      <c r="L15" s="87" t="s">
        <v>935</v>
      </c>
      <c r="M15" s="87" t="s">
        <v>936</v>
      </c>
      <c r="N15" s="87" t="s">
        <v>937</v>
      </c>
      <c r="O15" s="87" t="s">
        <v>599</v>
      </c>
      <c r="P15" s="87" t="s">
        <v>937</v>
      </c>
      <c r="Q15" s="87" t="s">
        <v>599</v>
      </c>
      <c r="R15" s="87" t="s">
        <v>868</v>
      </c>
      <c r="S15" s="87" t="s">
        <v>873</v>
      </c>
      <c r="T15" s="88">
        <v>41639</v>
      </c>
      <c r="U15" s="88">
        <v>41639</v>
      </c>
      <c r="V15" s="88">
        <v>41640</v>
      </c>
      <c r="W15" s="89">
        <v>121644.35</v>
      </c>
      <c r="X15" s="87" t="s">
        <v>874</v>
      </c>
      <c r="Y15" s="87">
        <v>0</v>
      </c>
      <c r="Z15" s="87">
        <v>0</v>
      </c>
      <c r="AA15" s="87">
        <v>0</v>
      </c>
      <c r="AB15" s="90">
        <v>1</v>
      </c>
      <c r="AC15" s="89">
        <v>121644.35</v>
      </c>
      <c r="AD15" s="89">
        <v>0</v>
      </c>
      <c r="AE15" s="89">
        <v>0</v>
      </c>
      <c r="AF15" s="89">
        <v>121644.35</v>
      </c>
      <c r="AG15" s="89" t="s">
        <v>599</v>
      </c>
      <c r="AH15" s="87" t="s">
        <v>592</v>
      </c>
      <c r="AI15" s="87" t="s">
        <v>600</v>
      </c>
      <c r="AJ15" s="89">
        <v>0</v>
      </c>
      <c r="AK15" s="87" t="s">
        <v>923</v>
      </c>
    </row>
    <row r="16" spans="1:37" s="87" customFormat="1" ht="15" customHeight="1">
      <c r="A16" s="87" t="s">
        <v>938</v>
      </c>
      <c r="B16" s="87">
        <v>1</v>
      </c>
      <c r="C16" s="87" t="s">
        <v>862</v>
      </c>
      <c r="D16" s="87" t="s">
        <v>863</v>
      </c>
      <c r="E16" s="87" t="s">
        <v>939</v>
      </c>
      <c r="F16" s="87" t="s">
        <v>865</v>
      </c>
      <c r="G16" s="87" t="s">
        <v>592</v>
      </c>
      <c r="H16" s="87" t="s">
        <v>866</v>
      </c>
      <c r="I16" s="87" t="s">
        <v>940</v>
      </c>
      <c r="J16" s="87" t="s">
        <v>868</v>
      </c>
      <c r="K16" s="87" t="s">
        <v>868</v>
      </c>
      <c r="L16" s="87" t="s">
        <v>935</v>
      </c>
      <c r="M16" s="87" t="s">
        <v>936</v>
      </c>
      <c r="N16" s="87" t="s">
        <v>937</v>
      </c>
      <c r="O16" s="87" t="s">
        <v>599</v>
      </c>
      <c r="P16" s="87" t="s">
        <v>937</v>
      </c>
      <c r="Q16" s="87" t="s">
        <v>599</v>
      </c>
      <c r="R16" s="87" t="s">
        <v>868</v>
      </c>
      <c r="S16" s="87" t="s">
        <v>873</v>
      </c>
      <c r="T16" s="88">
        <v>41639</v>
      </c>
      <c r="U16" s="88">
        <v>41639</v>
      </c>
      <c r="V16" s="88">
        <v>41640</v>
      </c>
      <c r="W16" s="89">
        <v>121644.36</v>
      </c>
      <c r="X16" s="87" t="s">
        <v>874</v>
      </c>
      <c r="Y16" s="87">
        <v>0</v>
      </c>
      <c r="Z16" s="87">
        <v>0</v>
      </c>
      <c r="AA16" s="87">
        <v>0</v>
      </c>
      <c r="AB16" s="90">
        <v>1</v>
      </c>
      <c r="AC16" s="89">
        <v>121644.36</v>
      </c>
      <c r="AD16" s="89">
        <v>0</v>
      </c>
      <c r="AE16" s="89">
        <v>0</v>
      </c>
      <c r="AF16" s="89">
        <v>121644.36</v>
      </c>
      <c r="AG16" s="89" t="s">
        <v>599</v>
      </c>
      <c r="AH16" s="87" t="s">
        <v>592</v>
      </c>
      <c r="AI16" s="87" t="s">
        <v>600</v>
      </c>
      <c r="AJ16" s="89">
        <v>0</v>
      </c>
      <c r="AK16" s="87" t="s">
        <v>923</v>
      </c>
    </row>
    <row r="17" spans="1:37" s="87" customFormat="1" ht="15" customHeight="1">
      <c r="A17" s="87" t="s">
        <v>941</v>
      </c>
      <c r="B17" s="87">
        <v>1</v>
      </c>
      <c r="C17" s="87" t="s">
        <v>862</v>
      </c>
      <c r="D17" s="87" t="s">
        <v>863</v>
      </c>
      <c r="E17" s="87" t="s">
        <v>942</v>
      </c>
      <c r="F17" s="87" t="s">
        <v>865</v>
      </c>
      <c r="G17" s="87" t="s">
        <v>592</v>
      </c>
      <c r="H17" s="87" t="s">
        <v>866</v>
      </c>
      <c r="I17" s="87" t="s">
        <v>943</v>
      </c>
      <c r="J17" s="87" t="s">
        <v>868</v>
      </c>
      <c r="K17" s="87" t="s">
        <v>868</v>
      </c>
      <c r="L17" s="87" t="s">
        <v>944</v>
      </c>
      <c r="M17" s="87" t="s">
        <v>945</v>
      </c>
      <c r="N17" s="87" t="s">
        <v>916</v>
      </c>
      <c r="O17" s="87" t="s">
        <v>917</v>
      </c>
      <c r="P17" s="87" t="s">
        <v>916</v>
      </c>
      <c r="Q17" s="87" t="s">
        <v>917</v>
      </c>
      <c r="R17" s="87" t="s">
        <v>868</v>
      </c>
      <c r="S17" s="87" t="s">
        <v>873</v>
      </c>
      <c r="T17" s="88">
        <v>41639</v>
      </c>
      <c r="U17" s="88">
        <v>41639</v>
      </c>
      <c r="V17" s="88">
        <v>41640</v>
      </c>
      <c r="W17" s="89">
        <v>12164435.460000001</v>
      </c>
      <c r="X17" s="87" t="s">
        <v>874</v>
      </c>
      <c r="Y17" s="87">
        <v>0</v>
      </c>
      <c r="Z17" s="87">
        <v>0</v>
      </c>
      <c r="AA17" s="87">
        <v>0</v>
      </c>
      <c r="AB17" s="90">
        <v>1</v>
      </c>
      <c r="AC17" s="89">
        <v>12164435.460000001</v>
      </c>
      <c r="AD17" s="89">
        <v>0</v>
      </c>
      <c r="AE17" s="89">
        <v>0</v>
      </c>
      <c r="AF17" s="89">
        <v>12164435.460000001</v>
      </c>
      <c r="AG17" s="89" t="s">
        <v>918</v>
      </c>
      <c r="AH17" s="87" t="s">
        <v>592</v>
      </c>
      <c r="AI17" s="86" t="s">
        <v>919</v>
      </c>
      <c r="AJ17" s="89">
        <v>30000</v>
      </c>
      <c r="AK17" s="87" t="s">
        <v>875</v>
      </c>
    </row>
    <row r="18" spans="1:37" s="87" customFormat="1" ht="15" customHeight="1">
      <c r="A18" s="87" t="s">
        <v>946</v>
      </c>
      <c r="B18" s="87">
        <v>1</v>
      </c>
      <c r="C18" s="87" t="s">
        <v>862</v>
      </c>
      <c r="D18" s="87" t="s">
        <v>863</v>
      </c>
      <c r="E18" s="87" t="s">
        <v>947</v>
      </c>
      <c r="F18" s="87" t="s">
        <v>865</v>
      </c>
      <c r="G18" s="87" t="s">
        <v>592</v>
      </c>
      <c r="H18" s="87" t="s">
        <v>866</v>
      </c>
      <c r="I18" s="87" t="s">
        <v>948</v>
      </c>
      <c r="J18" s="87" t="s">
        <v>868</v>
      </c>
      <c r="K18" s="87" t="s">
        <v>868</v>
      </c>
      <c r="L18" s="87" t="s">
        <v>944</v>
      </c>
      <c r="M18" s="87" t="s">
        <v>945</v>
      </c>
      <c r="N18" s="87" t="s">
        <v>916</v>
      </c>
      <c r="O18" s="87" t="s">
        <v>917</v>
      </c>
      <c r="P18" s="87" t="s">
        <v>916</v>
      </c>
      <c r="Q18" s="87" t="s">
        <v>917</v>
      </c>
      <c r="R18" s="87" t="s">
        <v>868</v>
      </c>
      <c r="S18" s="87" t="s">
        <v>873</v>
      </c>
      <c r="T18" s="88">
        <v>41639</v>
      </c>
      <c r="U18" s="88">
        <v>41639</v>
      </c>
      <c r="V18" s="88">
        <v>41640</v>
      </c>
      <c r="W18" s="89">
        <v>19463096.73</v>
      </c>
      <c r="X18" s="87" t="s">
        <v>874</v>
      </c>
      <c r="Y18" s="87">
        <v>0</v>
      </c>
      <c r="Z18" s="87">
        <v>0</v>
      </c>
      <c r="AA18" s="87">
        <v>0</v>
      </c>
      <c r="AB18" s="90">
        <v>1</v>
      </c>
      <c r="AC18" s="89">
        <v>19463096.73</v>
      </c>
      <c r="AD18" s="89">
        <v>0</v>
      </c>
      <c r="AE18" s="89">
        <v>0</v>
      </c>
      <c r="AF18" s="89">
        <v>19463096.73</v>
      </c>
      <c r="AG18" s="89" t="s">
        <v>918</v>
      </c>
      <c r="AH18" s="87" t="s">
        <v>592</v>
      </c>
      <c r="AI18" s="86" t="s">
        <v>919</v>
      </c>
      <c r="AJ18" s="89">
        <v>45000</v>
      </c>
      <c r="AK18" s="87" t="s">
        <v>875</v>
      </c>
    </row>
    <row r="19" spans="1:37" s="87" customFormat="1" ht="15" customHeight="1">
      <c r="A19" s="87" t="s">
        <v>949</v>
      </c>
      <c r="B19" s="87">
        <v>1</v>
      </c>
      <c r="C19" s="87" t="s">
        <v>862</v>
      </c>
      <c r="D19" s="87" t="s">
        <v>863</v>
      </c>
      <c r="E19" s="87" t="s">
        <v>950</v>
      </c>
      <c r="F19" s="87" t="s">
        <v>865</v>
      </c>
      <c r="G19" s="87" t="s">
        <v>592</v>
      </c>
      <c r="H19" s="87" t="s">
        <v>866</v>
      </c>
      <c r="I19" s="87" t="s">
        <v>951</v>
      </c>
      <c r="J19" s="87" t="s">
        <v>868</v>
      </c>
      <c r="K19" s="87" t="s">
        <v>868</v>
      </c>
      <c r="L19" s="87" t="s">
        <v>944</v>
      </c>
      <c r="M19" s="87" t="s">
        <v>945</v>
      </c>
      <c r="N19" s="87" t="s">
        <v>916</v>
      </c>
      <c r="O19" s="87" t="s">
        <v>917</v>
      </c>
      <c r="P19" s="87" t="s">
        <v>916</v>
      </c>
      <c r="Q19" s="87" t="s">
        <v>917</v>
      </c>
      <c r="R19" s="87" t="s">
        <v>868</v>
      </c>
      <c r="S19" s="87" t="s">
        <v>873</v>
      </c>
      <c r="T19" s="88">
        <v>41639</v>
      </c>
      <c r="U19" s="88">
        <v>41639</v>
      </c>
      <c r="V19" s="88">
        <v>41640</v>
      </c>
      <c r="W19" s="89">
        <v>14597322.550000001</v>
      </c>
      <c r="X19" s="87" t="s">
        <v>874</v>
      </c>
      <c r="Y19" s="87">
        <v>0</v>
      </c>
      <c r="Z19" s="87">
        <v>0</v>
      </c>
      <c r="AA19" s="87">
        <v>0</v>
      </c>
      <c r="AB19" s="90">
        <v>1</v>
      </c>
      <c r="AC19" s="89">
        <v>14597322.550000001</v>
      </c>
      <c r="AD19" s="89">
        <v>0</v>
      </c>
      <c r="AE19" s="89">
        <v>0</v>
      </c>
      <c r="AF19" s="89">
        <v>14597322.550000001</v>
      </c>
      <c r="AG19" s="89" t="s">
        <v>918</v>
      </c>
      <c r="AH19" s="87" t="s">
        <v>592</v>
      </c>
      <c r="AI19" s="86" t="s">
        <v>919</v>
      </c>
      <c r="AJ19" s="89">
        <v>45000</v>
      </c>
      <c r="AK19" s="87" t="s">
        <v>875</v>
      </c>
    </row>
    <row r="20" spans="1:37" s="87" customFormat="1" ht="15" customHeight="1">
      <c r="A20" s="87" t="s">
        <v>952</v>
      </c>
      <c r="B20" s="87">
        <v>1</v>
      </c>
      <c r="C20" s="87" t="s">
        <v>862</v>
      </c>
      <c r="D20" s="87" t="s">
        <v>863</v>
      </c>
      <c r="E20" s="87" t="s">
        <v>953</v>
      </c>
      <c r="F20" s="87" t="s">
        <v>865</v>
      </c>
      <c r="G20" s="87" t="s">
        <v>592</v>
      </c>
      <c r="H20" s="87" t="s">
        <v>866</v>
      </c>
      <c r="I20" s="87" t="s">
        <v>954</v>
      </c>
      <c r="J20" s="87" t="s">
        <v>868</v>
      </c>
      <c r="K20" s="87" t="s">
        <v>868</v>
      </c>
      <c r="L20" s="87" t="s">
        <v>912</v>
      </c>
      <c r="M20" s="87" t="s">
        <v>913</v>
      </c>
      <c r="N20" s="87" t="s">
        <v>916</v>
      </c>
      <c r="O20" s="87" t="s">
        <v>917</v>
      </c>
      <c r="P20" s="87" t="s">
        <v>916</v>
      </c>
      <c r="Q20" s="87" t="s">
        <v>917</v>
      </c>
      <c r="R20" s="87" t="s">
        <v>868</v>
      </c>
      <c r="S20" s="87" t="s">
        <v>873</v>
      </c>
      <c r="T20" s="88">
        <v>41639</v>
      </c>
      <c r="U20" s="88">
        <v>41639</v>
      </c>
      <c r="V20" s="88">
        <v>41640</v>
      </c>
      <c r="W20" s="89">
        <v>268583419.45999998</v>
      </c>
      <c r="X20" s="87" t="s">
        <v>874</v>
      </c>
      <c r="Y20" s="87">
        <v>0</v>
      </c>
      <c r="Z20" s="87">
        <v>0</v>
      </c>
      <c r="AA20" s="87">
        <v>0</v>
      </c>
      <c r="AB20" s="90">
        <v>1</v>
      </c>
      <c r="AC20" s="89">
        <v>268583419.45999998</v>
      </c>
      <c r="AD20" s="89">
        <v>0</v>
      </c>
      <c r="AE20" s="89">
        <v>0</v>
      </c>
      <c r="AF20" s="89">
        <v>268583419.45999998</v>
      </c>
      <c r="AG20" s="89" t="s">
        <v>918</v>
      </c>
      <c r="AH20" s="87" t="s">
        <v>592</v>
      </c>
      <c r="AI20" s="86" t="s">
        <v>919</v>
      </c>
      <c r="AJ20" s="89">
        <v>400000</v>
      </c>
      <c r="AK20" s="87" t="s">
        <v>875</v>
      </c>
    </row>
    <row r="21" spans="1:37" s="87" customFormat="1" ht="15" customHeight="1">
      <c r="A21" s="87" t="s">
        <v>955</v>
      </c>
      <c r="B21" s="87">
        <v>1</v>
      </c>
      <c r="C21" s="87" t="s">
        <v>862</v>
      </c>
      <c r="D21" s="87" t="s">
        <v>863</v>
      </c>
      <c r="E21" s="87" t="s">
        <v>956</v>
      </c>
      <c r="F21" s="87" t="s">
        <v>865</v>
      </c>
      <c r="G21" s="87" t="s">
        <v>592</v>
      </c>
      <c r="H21" s="87" t="s">
        <v>866</v>
      </c>
      <c r="I21" s="87" t="s">
        <v>957</v>
      </c>
      <c r="J21" s="87" t="s">
        <v>868</v>
      </c>
      <c r="K21" s="87" t="s">
        <v>868</v>
      </c>
      <c r="L21" s="87" t="s">
        <v>958</v>
      </c>
      <c r="M21" s="87" t="s">
        <v>959</v>
      </c>
      <c r="N21" s="87" t="s">
        <v>916</v>
      </c>
      <c r="O21" s="87" t="s">
        <v>917</v>
      </c>
      <c r="P21" s="87" t="s">
        <v>916</v>
      </c>
      <c r="Q21" s="87" t="s">
        <v>917</v>
      </c>
      <c r="R21" s="87" t="s">
        <v>868</v>
      </c>
      <c r="S21" s="87" t="s">
        <v>873</v>
      </c>
      <c r="T21" s="88">
        <v>41639</v>
      </c>
      <c r="U21" s="88">
        <v>41639</v>
      </c>
      <c r="V21" s="88">
        <v>41640</v>
      </c>
      <c r="W21" s="89">
        <v>145973.23000000001</v>
      </c>
      <c r="X21" s="87" t="s">
        <v>874</v>
      </c>
      <c r="Y21" s="87">
        <v>0</v>
      </c>
      <c r="Z21" s="87">
        <v>0</v>
      </c>
      <c r="AA21" s="87">
        <v>0</v>
      </c>
      <c r="AB21" s="90">
        <v>1</v>
      </c>
      <c r="AC21" s="89">
        <v>145973.23000000001</v>
      </c>
      <c r="AD21" s="89">
        <v>0</v>
      </c>
      <c r="AE21" s="89">
        <v>0</v>
      </c>
      <c r="AF21" s="89">
        <v>145973.23000000001</v>
      </c>
      <c r="AG21" s="89" t="s">
        <v>918</v>
      </c>
      <c r="AH21" s="87" t="s">
        <v>592</v>
      </c>
      <c r="AI21" s="86" t="s">
        <v>919</v>
      </c>
      <c r="AJ21" s="89">
        <v>500</v>
      </c>
      <c r="AK21" s="87" t="s">
        <v>875</v>
      </c>
    </row>
    <row r="22" spans="1:37" s="87" customFormat="1" ht="15" customHeight="1">
      <c r="A22" s="87" t="s">
        <v>960</v>
      </c>
      <c r="B22" s="87">
        <v>1</v>
      </c>
      <c r="C22" s="87" t="s">
        <v>862</v>
      </c>
      <c r="D22" s="87" t="s">
        <v>863</v>
      </c>
      <c r="E22" s="87" t="s">
        <v>961</v>
      </c>
      <c r="F22" s="87" t="s">
        <v>865</v>
      </c>
      <c r="G22" s="87" t="s">
        <v>592</v>
      </c>
      <c r="H22" s="87" t="s">
        <v>866</v>
      </c>
      <c r="I22" s="87" t="s">
        <v>962</v>
      </c>
      <c r="J22" s="87" t="s">
        <v>868</v>
      </c>
      <c r="K22" s="87" t="s">
        <v>868</v>
      </c>
      <c r="L22" s="87" t="s">
        <v>963</v>
      </c>
      <c r="M22" s="87" t="s">
        <v>964</v>
      </c>
      <c r="N22" s="87" t="s">
        <v>916</v>
      </c>
      <c r="O22" s="87" t="s">
        <v>917</v>
      </c>
      <c r="P22" s="87" t="s">
        <v>916</v>
      </c>
      <c r="Q22" s="87" t="s">
        <v>917</v>
      </c>
      <c r="R22" s="87" t="s">
        <v>868</v>
      </c>
      <c r="S22" s="87" t="s">
        <v>873</v>
      </c>
      <c r="T22" s="88">
        <v>41639</v>
      </c>
      <c r="U22" s="88">
        <v>41639</v>
      </c>
      <c r="V22" s="88">
        <v>41640</v>
      </c>
      <c r="W22" s="89">
        <v>268583.42</v>
      </c>
      <c r="X22" s="87" t="s">
        <v>874</v>
      </c>
      <c r="Y22" s="87">
        <v>0</v>
      </c>
      <c r="Z22" s="87">
        <v>0</v>
      </c>
      <c r="AA22" s="87">
        <v>0</v>
      </c>
      <c r="AB22" s="90">
        <v>1</v>
      </c>
      <c r="AC22" s="89">
        <v>268583.42</v>
      </c>
      <c r="AD22" s="89">
        <v>0</v>
      </c>
      <c r="AE22" s="89">
        <v>0</v>
      </c>
      <c r="AF22" s="89">
        <v>268583.42</v>
      </c>
      <c r="AG22" s="89" t="s">
        <v>918</v>
      </c>
      <c r="AH22" s="87" t="s">
        <v>592</v>
      </c>
      <c r="AI22" s="86" t="s">
        <v>919</v>
      </c>
      <c r="AJ22" s="89">
        <v>0</v>
      </c>
      <c r="AK22" s="87" t="s">
        <v>923</v>
      </c>
    </row>
    <row r="23" spans="1:37" s="87" customFormat="1" ht="15" customHeight="1">
      <c r="A23" s="87" t="s">
        <v>965</v>
      </c>
      <c r="B23" s="87">
        <v>1</v>
      </c>
      <c r="C23" s="87" t="s">
        <v>862</v>
      </c>
      <c r="D23" s="87" t="s">
        <v>863</v>
      </c>
      <c r="E23" s="87" t="s">
        <v>966</v>
      </c>
      <c r="F23" s="87" t="s">
        <v>865</v>
      </c>
      <c r="G23" s="87" t="s">
        <v>592</v>
      </c>
      <c r="H23" s="87" t="s">
        <v>866</v>
      </c>
      <c r="I23" s="87" t="s">
        <v>967</v>
      </c>
      <c r="J23" s="87" t="s">
        <v>868</v>
      </c>
      <c r="K23" s="87" t="s">
        <v>868</v>
      </c>
      <c r="L23" s="87" t="s">
        <v>968</v>
      </c>
      <c r="M23" s="87" t="s">
        <v>969</v>
      </c>
      <c r="N23" s="87" t="s">
        <v>916</v>
      </c>
      <c r="O23" s="87" t="s">
        <v>917</v>
      </c>
      <c r="P23" s="87" t="s">
        <v>916</v>
      </c>
      <c r="Q23" s="87" t="s">
        <v>917</v>
      </c>
      <c r="R23" s="87" t="s">
        <v>868</v>
      </c>
      <c r="S23" s="87" t="s">
        <v>873</v>
      </c>
      <c r="T23" s="88">
        <v>41639</v>
      </c>
      <c r="U23" s="88">
        <v>41639</v>
      </c>
      <c r="V23" s="88">
        <v>41640</v>
      </c>
      <c r="W23" s="89">
        <v>1446994.34</v>
      </c>
      <c r="X23" s="87" t="s">
        <v>874</v>
      </c>
      <c r="Y23" s="87">
        <v>0</v>
      </c>
      <c r="Z23" s="87">
        <v>0</v>
      </c>
      <c r="AA23" s="87">
        <v>0</v>
      </c>
      <c r="AB23" s="90">
        <v>1</v>
      </c>
      <c r="AC23" s="89">
        <v>1446994.34</v>
      </c>
      <c r="AD23" s="89">
        <v>0</v>
      </c>
      <c r="AE23" s="89">
        <v>0</v>
      </c>
      <c r="AF23" s="89">
        <v>1446994.34</v>
      </c>
      <c r="AG23" s="89" t="s">
        <v>918</v>
      </c>
      <c r="AH23" s="87" t="s">
        <v>592</v>
      </c>
      <c r="AI23" s="86" t="s">
        <v>919</v>
      </c>
      <c r="AJ23" s="89">
        <v>6000</v>
      </c>
      <c r="AK23" s="87" t="s">
        <v>875</v>
      </c>
    </row>
    <row r="24" spans="1:37" s="87" customFormat="1" ht="15" customHeight="1">
      <c r="A24" s="87" t="s">
        <v>970</v>
      </c>
      <c r="B24" s="87">
        <v>1</v>
      </c>
      <c r="C24" s="87" t="s">
        <v>862</v>
      </c>
      <c r="D24" s="87" t="s">
        <v>863</v>
      </c>
      <c r="E24" s="87" t="s">
        <v>971</v>
      </c>
      <c r="F24" s="87" t="s">
        <v>865</v>
      </c>
      <c r="G24" s="87" t="s">
        <v>592</v>
      </c>
      <c r="H24" s="87" t="s">
        <v>866</v>
      </c>
      <c r="I24" s="87" t="s">
        <v>972</v>
      </c>
      <c r="J24" s="87" t="s">
        <v>868</v>
      </c>
      <c r="K24" s="87" t="s">
        <v>868</v>
      </c>
      <c r="L24" s="87" t="s">
        <v>944</v>
      </c>
      <c r="M24" s="87" t="s">
        <v>945</v>
      </c>
      <c r="N24" s="87" t="s">
        <v>916</v>
      </c>
      <c r="O24" s="87" t="s">
        <v>917</v>
      </c>
      <c r="P24" s="87" t="s">
        <v>916</v>
      </c>
      <c r="Q24" s="87" t="s">
        <v>917</v>
      </c>
      <c r="R24" s="87" t="s">
        <v>868</v>
      </c>
      <c r="S24" s="87" t="s">
        <v>873</v>
      </c>
      <c r="T24" s="88">
        <v>41639</v>
      </c>
      <c r="U24" s="88">
        <v>41639</v>
      </c>
      <c r="V24" s="88">
        <v>41640</v>
      </c>
      <c r="W24" s="89">
        <v>6714585.4900000002</v>
      </c>
      <c r="X24" s="87" t="s">
        <v>874</v>
      </c>
      <c r="Y24" s="87">
        <v>0</v>
      </c>
      <c r="Z24" s="87">
        <v>0</v>
      </c>
      <c r="AA24" s="87">
        <v>0</v>
      </c>
      <c r="AB24" s="90">
        <v>1</v>
      </c>
      <c r="AC24" s="89">
        <v>6714585.4900000002</v>
      </c>
      <c r="AD24" s="89">
        <v>0</v>
      </c>
      <c r="AE24" s="89">
        <v>0</v>
      </c>
      <c r="AF24" s="89">
        <v>6714585.4900000002</v>
      </c>
      <c r="AG24" s="89" t="s">
        <v>918</v>
      </c>
      <c r="AH24" s="87" t="s">
        <v>592</v>
      </c>
      <c r="AI24" s="86" t="s">
        <v>919</v>
      </c>
      <c r="AJ24" s="89">
        <v>6000</v>
      </c>
      <c r="AK24" s="87" t="s">
        <v>875</v>
      </c>
    </row>
    <row r="25" spans="1:37" s="87" customFormat="1" ht="15" customHeight="1">
      <c r="A25" s="87" t="s">
        <v>973</v>
      </c>
      <c r="B25" s="87">
        <v>1</v>
      </c>
      <c r="C25" s="87" t="s">
        <v>862</v>
      </c>
      <c r="D25" s="87" t="s">
        <v>863</v>
      </c>
      <c r="E25" s="87" t="s">
        <v>974</v>
      </c>
      <c r="F25" s="87" t="s">
        <v>865</v>
      </c>
      <c r="G25" s="87" t="s">
        <v>592</v>
      </c>
      <c r="H25" s="87" t="s">
        <v>866</v>
      </c>
      <c r="I25" s="87" t="s">
        <v>975</v>
      </c>
      <c r="J25" s="87" t="s">
        <v>868</v>
      </c>
      <c r="K25" s="87" t="s">
        <v>868</v>
      </c>
      <c r="L25" s="87" t="s">
        <v>912</v>
      </c>
      <c r="M25" s="87" t="s">
        <v>913</v>
      </c>
      <c r="N25" s="87" t="s">
        <v>914</v>
      </c>
      <c r="O25" s="87" t="s">
        <v>915</v>
      </c>
      <c r="P25" s="87" t="s">
        <v>916</v>
      </c>
      <c r="Q25" s="87" t="s">
        <v>917</v>
      </c>
      <c r="R25" s="87" t="s">
        <v>868</v>
      </c>
      <c r="S25" s="87" t="s">
        <v>873</v>
      </c>
      <c r="T25" s="88">
        <v>41639</v>
      </c>
      <c r="U25" s="88">
        <v>41639</v>
      </c>
      <c r="V25" s="88">
        <v>41640</v>
      </c>
      <c r="W25" s="89">
        <v>243288.71</v>
      </c>
      <c r="X25" s="87" t="s">
        <v>874</v>
      </c>
      <c r="Y25" s="87">
        <v>0</v>
      </c>
      <c r="Z25" s="87">
        <v>0</v>
      </c>
      <c r="AA25" s="87">
        <v>0</v>
      </c>
      <c r="AB25" s="90">
        <v>1</v>
      </c>
      <c r="AC25" s="89">
        <v>243288.71</v>
      </c>
      <c r="AD25" s="89">
        <v>0</v>
      </c>
      <c r="AE25" s="89">
        <v>0</v>
      </c>
      <c r="AF25" s="89">
        <v>243288.71</v>
      </c>
      <c r="AG25" s="89" t="s">
        <v>918</v>
      </c>
      <c r="AH25" s="87" t="s">
        <v>592</v>
      </c>
      <c r="AI25" s="87" t="s">
        <v>919</v>
      </c>
      <c r="AJ25" s="89">
        <v>600</v>
      </c>
      <c r="AK25" s="87" t="s">
        <v>875</v>
      </c>
    </row>
    <row r="26" spans="1:37" s="87" customFormat="1" ht="15" customHeight="1">
      <c r="A26" s="87" t="s">
        <v>976</v>
      </c>
      <c r="B26" s="87">
        <v>1</v>
      </c>
      <c r="C26" s="87" t="s">
        <v>862</v>
      </c>
      <c r="D26" s="87" t="s">
        <v>863</v>
      </c>
      <c r="E26" s="87" t="s">
        <v>977</v>
      </c>
      <c r="F26" s="87" t="s">
        <v>865</v>
      </c>
      <c r="G26" s="87" t="s">
        <v>592</v>
      </c>
      <c r="H26" s="87" t="s">
        <v>866</v>
      </c>
      <c r="I26" s="87" t="s">
        <v>978</v>
      </c>
      <c r="J26" s="87" t="s">
        <v>868</v>
      </c>
      <c r="K26" s="87" t="s">
        <v>868</v>
      </c>
      <c r="L26" s="87" t="s">
        <v>912</v>
      </c>
      <c r="M26" s="87" t="s">
        <v>913</v>
      </c>
      <c r="N26" s="87" t="s">
        <v>914</v>
      </c>
      <c r="O26" s="87" t="s">
        <v>915</v>
      </c>
      <c r="P26" s="87" t="s">
        <v>916</v>
      </c>
      <c r="Q26" s="87" t="s">
        <v>917</v>
      </c>
      <c r="R26" s="87" t="s">
        <v>868</v>
      </c>
      <c r="S26" s="87" t="s">
        <v>873</v>
      </c>
      <c r="T26" s="88">
        <v>41639</v>
      </c>
      <c r="U26" s="88">
        <v>41639</v>
      </c>
      <c r="V26" s="88">
        <v>41640</v>
      </c>
      <c r="W26" s="89">
        <v>486577.42</v>
      </c>
      <c r="X26" s="87" t="s">
        <v>874</v>
      </c>
      <c r="Y26" s="87">
        <v>0</v>
      </c>
      <c r="Z26" s="87">
        <v>0</v>
      </c>
      <c r="AA26" s="87">
        <v>0</v>
      </c>
      <c r="AB26" s="90">
        <v>1</v>
      </c>
      <c r="AC26" s="89">
        <v>486577.42</v>
      </c>
      <c r="AD26" s="89">
        <v>0</v>
      </c>
      <c r="AE26" s="89">
        <v>0</v>
      </c>
      <c r="AF26" s="89">
        <v>486577.42</v>
      </c>
      <c r="AG26" s="89" t="s">
        <v>918</v>
      </c>
      <c r="AH26" s="87" t="s">
        <v>592</v>
      </c>
      <c r="AI26" s="87" t="s">
        <v>919</v>
      </c>
      <c r="AJ26" s="89">
        <v>500</v>
      </c>
      <c r="AK26" s="87" t="s">
        <v>875</v>
      </c>
    </row>
    <row r="27" spans="1:37" s="87" customFormat="1" ht="15" customHeight="1">
      <c r="A27" s="87" t="s">
        <v>979</v>
      </c>
      <c r="B27" s="87">
        <v>1</v>
      </c>
      <c r="C27" s="87" t="s">
        <v>862</v>
      </c>
      <c r="D27" s="87" t="s">
        <v>863</v>
      </c>
      <c r="E27" s="87" t="s">
        <v>980</v>
      </c>
      <c r="F27" s="87" t="s">
        <v>865</v>
      </c>
      <c r="G27" s="87" t="s">
        <v>592</v>
      </c>
      <c r="H27" s="87" t="s">
        <v>866</v>
      </c>
      <c r="I27" s="87" t="s">
        <v>981</v>
      </c>
      <c r="J27" s="87" t="s">
        <v>868</v>
      </c>
      <c r="K27" s="87" t="s">
        <v>868</v>
      </c>
      <c r="L27" s="87" t="s">
        <v>912</v>
      </c>
      <c r="M27" s="87" t="s">
        <v>913</v>
      </c>
      <c r="N27" s="87" t="s">
        <v>914</v>
      </c>
      <c r="O27" s="87" t="s">
        <v>915</v>
      </c>
      <c r="P27" s="87" t="s">
        <v>916</v>
      </c>
      <c r="Q27" s="87" t="s">
        <v>917</v>
      </c>
      <c r="R27" s="87" t="s">
        <v>868</v>
      </c>
      <c r="S27" s="87" t="s">
        <v>873</v>
      </c>
      <c r="T27" s="88">
        <v>41639</v>
      </c>
      <c r="U27" s="88">
        <v>41639</v>
      </c>
      <c r="V27" s="88">
        <v>41640</v>
      </c>
      <c r="W27" s="89">
        <v>243288.71</v>
      </c>
      <c r="X27" s="87" t="s">
        <v>874</v>
      </c>
      <c r="Y27" s="87">
        <v>0</v>
      </c>
      <c r="Z27" s="87">
        <v>0</v>
      </c>
      <c r="AA27" s="87">
        <v>0</v>
      </c>
      <c r="AB27" s="90">
        <v>1</v>
      </c>
      <c r="AC27" s="89">
        <v>243288.71</v>
      </c>
      <c r="AD27" s="89">
        <v>0</v>
      </c>
      <c r="AE27" s="89">
        <v>0</v>
      </c>
      <c r="AF27" s="89">
        <v>243288.71</v>
      </c>
      <c r="AG27" s="89" t="s">
        <v>918</v>
      </c>
      <c r="AH27" s="87" t="s">
        <v>592</v>
      </c>
      <c r="AI27" s="87" t="s">
        <v>919</v>
      </c>
      <c r="AJ27" s="89">
        <v>18000</v>
      </c>
      <c r="AK27" s="87" t="s">
        <v>875</v>
      </c>
    </row>
    <row r="28" spans="1:37" s="87" customFormat="1" ht="15" customHeight="1">
      <c r="A28" s="87" t="s">
        <v>982</v>
      </c>
      <c r="B28" s="87">
        <v>1</v>
      </c>
      <c r="C28" s="87" t="s">
        <v>862</v>
      </c>
      <c r="D28" s="87" t="s">
        <v>863</v>
      </c>
      <c r="E28" s="87" t="s">
        <v>983</v>
      </c>
      <c r="F28" s="87" t="s">
        <v>865</v>
      </c>
      <c r="G28" s="87" t="s">
        <v>592</v>
      </c>
      <c r="H28" s="87" t="s">
        <v>866</v>
      </c>
      <c r="I28" s="87" t="s">
        <v>984</v>
      </c>
      <c r="J28" s="87" t="s">
        <v>868</v>
      </c>
      <c r="K28" s="87" t="s">
        <v>868</v>
      </c>
      <c r="L28" s="87" t="s">
        <v>912</v>
      </c>
      <c r="M28" s="87" t="s">
        <v>913</v>
      </c>
      <c r="N28" s="87" t="s">
        <v>914</v>
      </c>
      <c r="O28" s="87" t="s">
        <v>915</v>
      </c>
      <c r="P28" s="87" t="s">
        <v>916</v>
      </c>
      <c r="Q28" s="87" t="s">
        <v>917</v>
      </c>
      <c r="R28" s="87" t="s">
        <v>868</v>
      </c>
      <c r="S28" s="87" t="s">
        <v>873</v>
      </c>
      <c r="T28" s="88">
        <v>41639</v>
      </c>
      <c r="U28" s="88">
        <v>41639</v>
      </c>
      <c r="V28" s="88">
        <v>41640</v>
      </c>
      <c r="W28" s="89">
        <v>97315.48</v>
      </c>
      <c r="X28" s="87" t="s">
        <v>874</v>
      </c>
      <c r="Y28" s="87">
        <v>0</v>
      </c>
      <c r="Z28" s="87">
        <v>0</v>
      </c>
      <c r="AA28" s="87">
        <v>0</v>
      </c>
      <c r="AB28" s="90">
        <v>1</v>
      </c>
      <c r="AC28" s="89">
        <v>97315.48</v>
      </c>
      <c r="AD28" s="89">
        <v>0</v>
      </c>
      <c r="AE28" s="89">
        <v>0</v>
      </c>
      <c r="AF28" s="89">
        <v>97315.48</v>
      </c>
      <c r="AG28" s="89" t="s">
        <v>918</v>
      </c>
      <c r="AH28" s="87" t="s">
        <v>592</v>
      </c>
      <c r="AI28" s="87" t="s">
        <v>919</v>
      </c>
      <c r="AJ28" s="89">
        <v>1000</v>
      </c>
      <c r="AK28" s="87" t="s">
        <v>875</v>
      </c>
    </row>
    <row r="29" spans="1:37" s="87" customFormat="1" ht="15" customHeight="1">
      <c r="A29" s="87" t="s">
        <v>985</v>
      </c>
      <c r="B29" s="87">
        <v>1</v>
      </c>
      <c r="C29" s="87" t="s">
        <v>862</v>
      </c>
      <c r="D29" s="87" t="s">
        <v>863</v>
      </c>
      <c r="E29" s="87" t="s">
        <v>986</v>
      </c>
      <c r="F29" s="87" t="s">
        <v>865</v>
      </c>
      <c r="G29" s="87" t="s">
        <v>592</v>
      </c>
      <c r="H29" s="87" t="s">
        <v>866</v>
      </c>
      <c r="I29" s="87" t="s">
        <v>987</v>
      </c>
      <c r="J29" s="87" t="s">
        <v>868</v>
      </c>
      <c r="K29" s="87" t="s">
        <v>868</v>
      </c>
      <c r="L29" s="87" t="s">
        <v>912</v>
      </c>
      <c r="M29" s="87" t="s">
        <v>913</v>
      </c>
      <c r="N29" s="87" t="s">
        <v>914</v>
      </c>
      <c r="O29" s="87" t="s">
        <v>915</v>
      </c>
      <c r="P29" s="87" t="s">
        <v>916</v>
      </c>
      <c r="Q29" s="87" t="s">
        <v>917</v>
      </c>
      <c r="R29" s="87" t="s">
        <v>868</v>
      </c>
      <c r="S29" s="87" t="s">
        <v>873</v>
      </c>
      <c r="T29" s="88">
        <v>41639</v>
      </c>
      <c r="U29" s="88">
        <v>41639</v>
      </c>
      <c r="V29" s="88">
        <v>41640</v>
      </c>
      <c r="W29" s="89">
        <v>729866.13</v>
      </c>
      <c r="X29" s="87" t="s">
        <v>874</v>
      </c>
      <c r="Y29" s="87">
        <v>0</v>
      </c>
      <c r="Z29" s="87">
        <v>0</v>
      </c>
      <c r="AA29" s="87">
        <v>0</v>
      </c>
      <c r="AB29" s="90">
        <v>1</v>
      </c>
      <c r="AC29" s="89">
        <v>729866.13</v>
      </c>
      <c r="AD29" s="89">
        <v>0</v>
      </c>
      <c r="AE29" s="89">
        <v>0</v>
      </c>
      <c r="AF29" s="89">
        <v>729866.13</v>
      </c>
      <c r="AG29" s="89" t="s">
        <v>918</v>
      </c>
      <c r="AH29" s="87" t="s">
        <v>592</v>
      </c>
      <c r="AI29" s="87" t="s">
        <v>919</v>
      </c>
      <c r="AJ29" s="89">
        <v>5000</v>
      </c>
      <c r="AK29" s="87" t="s">
        <v>875</v>
      </c>
    </row>
    <row r="30" spans="1:37" s="87" customFormat="1" ht="15" customHeight="1">
      <c r="A30" s="87" t="s">
        <v>988</v>
      </c>
      <c r="B30" s="87">
        <v>1</v>
      </c>
      <c r="C30" s="87" t="s">
        <v>862</v>
      </c>
      <c r="D30" s="87" t="s">
        <v>863</v>
      </c>
      <c r="E30" s="87" t="s">
        <v>989</v>
      </c>
      <c r="F30" s="87" t="s">
        <v>865</v>
      </c>
      <c r="G30" s="87" t="s">
        <v>592</v>
      </c>
      <c r="H30" s="87" t="s">
        <v>866</v>
      </c>
      <c r="I30" s="87" t="s">
        <v>990</v>
      </c>
      <c r="J30" s="87" t="s">
        <v>868</v>
      </c>
      <c r="K30" s="87" t="s">
        <v>868</v>
      </c>
      <c r="L30" s="87" t="s">
        <v>912</v>
      </c>
      <c r="M30" s="87" t="s">
        <v>913</v>
      </c>
      <c r="N30" s="87" t="s">
        <v>914</v>
      </c>
      <c r="O30" s="87" t="s">
        <v>915</v>
      </c>
      <c r="P30" s="87" t="s">
        <v>916</v>
      </c>
      <c r="Q30" s="87" t="s">
        <v>917</v>
      </c>
      <c r="R30" s="87" t="s">
        <v>868</v>
      </c>
      <c r="S30" s="87" t="s">
        <v>873</v>
      </c>
      <c r="T30" s="88">
        <v>41639</v>
      </c>
      <c r="U30" s="88">
        <v>41639</v>
      </c>
      <c r="V30" s="88">
        <v>41640</v>
      </c>
      <c r="W30" s="89">
        <v>243288.71</v>
      </c>
      <c r="X30" s="87" t="s">
        <v>874</v>
      </c>
      <c r="Y30" s="87">
        <v>0</v>
      </c>
      <c r="Z30" s="87">
        <v>0</v>
      </c>
      <c r="AA30" s="87">
        <v>0</v>
      </c>
      <c r="AB30" s="90">
        <v>1</v>
      </c>
      <c r="AC30" s="89">
        <v>243288.71</v>
      </c>
      <c r="AD30" s="89">
        <v>0</v>
      </c>
      <c r="AE30" s="89">
        <v>0</v>
      </c>
      <c r="AF30" s="89">
        <v>243288.71</v>
      </c>
      <c r="AG30" s="89" t="s">
        <v>918</v>
      </c>
      <c r="AH30" s="87" t="s">
        <v>592</v>
      </c>
      <c r="AI30" s="87" t="s">
        <v>919</v>
      </c>
      <c r="AJ30" s="89">
        <v>6000</v>
      </c>
      <c r="AK30" s="87" t="s">
        <v>875</v>
      </c>
    </row>
    <row r="31" spans="1:37" s="87" customFormat="1" ht="15" customHeight="1">
      <c r="A31" s="87" t="s">
        <v>991</v>
      </c>
      <c r="B31" s="87">
        <v>1</v>
      </c>
      <c r="C31" s="87" t="s">
        <v>862</v>
      </c>
      <c r="D31" s="87" t="s">
        <v>863</v>
      </c>
      <c r="E31" s="87" t="s">
        <v>992</v>
      </c>
      <c r="F31" s="87" t="s">
        <v>865</v>
      </c>
      <c r="G31" s="87" t="s">
        <v>592</v>
      </c>
      <c r="H31" s="87" t="s">
        <v>866</v>
      </c>
      <c r="I31" s="87" t="s">
        <v>993</v>
      </c>
      <c r="J31" s="87" t="s">
        <v>868</v>
      </c>
      <c r="K31" s="87" t="s">
        <v>868</v>
      </c>
      <c r="L31" s="87" t="s">
        <v>912</v>
      </c>
      <c r="M31" s="87" t="s">
        <v>913</v>
      </c>
      <c r="N31" s="87" t="s">
        <v>914</v>
      </c>
      <c r="O31" s="87" t="s">
        <v>915</v>
      </c>
      <c r="P31" s="87" t="s">
        <v>916</v>
      </c>
      <c r="Q31" s="87" t="s">
        <v>917</v>
      </c>
      <c r="R31" s="87" t="s">
        <v>868</v>
      </c>
      <c r="S31" s="87" t="s">
        <v>873</v>
      </c>
      <c r="T31" s="88">
        <v>41639</v>
      </c>
      <c r="U31" s="88">
        <v>41639</v>
      </c>
      <c r="V31" s="88">
        <v>41640</v>
      </c>
      <c r="W31" s="89">
        <v>48657.74</v>
      </c>
      <c r="X31" s="87" t="s">
        <v>874</v>
      </c>
      <c r="Y31" s="87">
        <v>0</v>
      </c>
      <c r="Z31" s="87">
        <v>0</v>
      </c>
      <c r="AA31" s="87">
        <v>0</v>
      </c>
      <c r="AB31" s="90">
        <v>1</v>
      </c>
      <c r="AC31" s="89">
        <v>48657.74</v>
      </c>
      <c r="AD31" s="89">
        <v>0</v>
      </c>
      <c r="AE31" s="89">
        <v>0</v>
      </c>
      <c r="AF31" s="89">
        <v>48657.74</v>
      </c>
      <c r="AG31" s="89" t="s">
        <v>918</v>
      </c>
      <c r="AH31" s="87" t="s">
        <v>592</v>
      </c>
      <c r="AI31" s="87" t="s">
        <v>919</v>
      </c>
      <c r="AJ31" s="89">
        <v>200</v>
      </c>
      <c r="AK31" s="87" t="s">
        <v>875</v>
      </c>
    </row>
    <row r="32" spans="1:37" s="87" customFormat="1" ht="15" customHeight="1">
      <c r="A32" s="87" t="s">
        <v>994</v>
      </c>
      <c r="B32" s="87">
        <v>1</v>
      </c>
      <c r="C32" s="87" t="s">
        <v>862</v>
      </c>
      <c r="D32" s="87" t="s">
        <v>863</v>
      </c>
      <c r="E32" s="87" t="s">
        <v>995</v>
      </c>
      <c r="F32" s="87" t="s">
        <v>865</v>
      </c>
      <c r="G32" s="87" t="s">
        <v>592</v>
      </c>
      <c r="H32" s="87" t="s">
        <v>866</v>
      </c>
      <c r="I32" s="87" t="s">
        <v>996</v>
      </c>
      <c r="J32" s="87" t="s">
        <v>868</v>
      </c>
      <c r="K32" s="87" t="s">
        <v>868</v>
      </c>
      <c r="L32" s="87" t="s">
        <v>912</v>
      </c>
      <c r="M32" s="87" t="s">
        <v>913</v>
      </c>
      <c r="N32" s="87" t="s">
        <v>914</v>
      </c>
      <c r="O32" s="87" t="s">
        <v>915</v>
      </c>
      <c r="P32" s="87" t="s">
        <v>916</v>
      </c>
      <c r="Q32" s="87" t="s">
        <v>917</v>
      </c>
      <c r="R32" s="87" t="s">
        <v>868</v>
      </c>
      <c r="S32" s="87" t="s">
        <v>873</v>
      </c>
      <c r="T32" s="88">
        <v>41639</v>
      </c>
      <c r="U32" s="88">
        <v>41639</v>
      </c>
      <c r="V32" s="88">
        <v>41640</v>
      </c>
      <c r="W32" s="89">
        <v>145973.23000000001</v>
      </c>
      <c r="X32" s="87" t="s">
        <v>874</v>
      </c>
      <c r="Y32" s="87">
        <v>0</v>
      </c>
      <c r="Z32" s="87">
        <v>0</v>
      </c>
      <c r="AA32" s="87">
        <v>0</v>
      </c>
      <c r="AB32" s="90">
        <v>1</v>
      </c>
      <c r="AC32" s="89">
        <v>145973.23000000001</v>
      </c>
      <c r="AD32" s="89">
        <v>0</v>
      </c>
      <c r="AE32" s="89">
        <v>0</v>
      </c>
      <c r="AF32" s="89">
        <v>145973.23000000001</v>
      </c>
      <c r="AG32" s="89" t="s">
        <v>918</v>
      </c>
      <c r="AH32" s="87" t="s">
        <v>592</v>
      </c>
      <c r="AI32" s="87" t="s">
        <v>919</v>
      </c>
      <c r="AJ32" s="89">
        <v>600</v>
      </c>
      <c r="AK32" s="87" t="s">
        <v>875</v>
      </c>
    </row>
    <row r="33" spans="1:37" s="87" customFormat="1" ht="15" customHeight="1">
      <c r="A33" s="87" t="s">
        <v>997</v>
      </c>
      <c r="B33" s="87">
        <v>1</v>
      </c>
      <c r="C33" s="87" t="s">
        <v>862</v>
      </c>
      <c r="D33" s="87" t="s">
        <v>863</v>
      </c>
      <c r="E33" s="87" t="s">
        <v>998</v>
      </c>
      <c r="F33" s="87" t="s">
        <v>865</v>
      </c>
      <c r="G33" s="87" t="s">
        <v>592</v>
      </c>
      <c r="H33" s="87" t="s">
        <v>866</v>
      </c>
      <c r="I33" s="87" t="s">
        <v>999</v>
      </c>
      <c r="J33" s="87" t="s">
        <v>868</v>
      </c>
      <c r="K33" s="87" t="s">
        <v>868</v>
      </c>
      <c r="L33" s="87" t="s">
        <v>912</v>
      </c>
      <c r="M33" s="87" t="s">
        <v>913</v>
      </c>
      <c r="N33" s="87" t="s">
        <v>914</v>
      </c>
      <c r="O33" s="87" t="s">
        <v>915</v>
      </c>
      <c r="P33" s="87" t="s">
        <v>916</v>
      </c>
      <c r="Q33" s="87" t="s">
        <v>917</v>
      </c>
      <c r="R33" s="87" t="s">
        <v>868</v>
      </c>
      <c r="S33" s="87" t="s">
        <v>873</v>
      </c>
      <c r="T33" s="88">
        <v>41639</v>
      </c>
      <c r="U33" s="88">
        <v>41639</v>
      </c>
      <c r="V33" s="88">
        <v>41640</v>
      </c>
      <c r="W33" s="89">
        <v>145973.23000000001</v>
      </c>
      <c r="X33" s="87" t="s">
        <v>874</v>
      </c>
      <c r="Y33" s="87">
        <v>0</v>
      </c>
      <c r="Z33" s="87">
        <v>0</v>
      </c>
      <c r="AA33" s="87">
        <v>0</v>
      </c>
      <c r="AB33" s="90">
        <v>1</v>
      </c>
      <c r="AC33" s="89">
        <v>145973.23000000001</v>
      </c>
      <c r="AD33" s="89">
        <v>0</v>
      </c>
      <c r="AE33" s="89">
        <v>0</v>
      </c>
      <c r="AF33" s="89">
        <v>145973.23000000001</v>
      </c>
      <c r="AG33" s="89" t="s">
        <v>918</v>
      </c>
      <c r="AH33" s="87" t="s">
        <v>592</v>
      </c>
      <c r="AI33" s="87" t="s">
        <v>919</v>
      </c>
      <c r="AJ33" s="89">
        <v>600</v>
      </c>
      <c r="AK33" s="87" t="s">
        <v>875</v>
      </c>
    </row>
    <row r="34" spans="1:37" s="87" customFormat="1" ht="15" customHeight="1">
      <c r="A34" s="87" t="s">
        <v>1000</v>
      </c>
      <c r="B34" s="87">
        <v>1</v>
      </c>
      <c r="C34" s="87" t="s">
        <v>862</v>
      </c>
      <c r="D34" s="87" t="s">
        <v>863</v>
      </c>
      <c r="E34" s="87" t="s">
        <v>1001</v>
      </c>
      <c r="F34" s="87" t="s">
        <v>865</v>
      </c>
      <c r="G34" s="87" t="s">
        <v>592</v>
      </c>
      <c r="H34" s="87" t="s">
        <v>866</v>
      </c>
      <c r="I34" s="87" t="s">
        <v>1002</v>
      </c>
      <c r="J34" s="87" t="s">
        <v>868</v>
      </c>
      <c r="K34" s="87" t="s">
        <v>868</v>
      </c>
      <c r="L34" s="87" t="s">
        <v>912</v>
      </c>
      <c r="M34" s="87" t="s">
        <v>913</v>
      </c>
      <c r="N34" s="87" t="s">
        <v>914</v>
      </c>
      <c r="O34" s="87" t="s">
        <v>915</v>
      </c>
      <c r="P34" s="87" t="s">
        <v>916</v>
      </c>
      <c r="Q34" s="87" t="s">
        <v>917</v>
      </c>
      <c r="R34" s="87" t="s">
        <v>868</v>
      </c>
      <c r="S34" s="87" t="s">
        <v>873</v>
      </c>
      <c r="T34" s="88">
        <v>41639</v>
      </c>
      <c r="U34" s="88">
        <v>41639</v>
      </c>
      <c r="V34" s="88">
        <v>41640</v>
      </c>
      <c r="W34" s="89">
        <v>145973.23000000001</v>
      </c>
      <c r="X34" s="87" t="s">
        <v>874</v>
      </c>
      <c r="Y34" s="87">
        <v>0</v>
      </c>
      <c r="Z34" s="87">
        <v>0</v>
      </c>
      <c r="AA34" s="87">
        <v>0</v>
      </c>
      <c r="AB34" s="90">
        <v>1</v>
      </c>
      <c r="AC34" s="89">
        <v>145973.23000000001</v>
      </c>
      <c r="AD34" s="89">
        <v>0</v>
      </c>
      <c r="AE34" s="89">
        <v>0</v>
      </c>
      <c r="AF34" s="89">
        <v>145973.23000000001</v>
      </c>
      <c r="AG34" s="89" t="s">
        <v>918</v>
      </c>
      <c r="AH34" s="87" t="s">
        <v>592</v>
      </c>
      <c r="AI34" s="87" t="s">
        <v>919</v>
      </c>
      <c r="AJ34" s="89">
        <v>600</v>
      </c>
      <c r="AK34" s="87" t="s">
        <v>875</v>
      </c>
    </row>
    <row r="35" spans="1:37" s="87" customFormat="1" ht="15" customHeight="1">
      <c r="A35" s="87" t="s">
        <v>1003</v>
      </c>
      <c r="B35" s="87">
        <v>1</v>
      </c>
      <c r="C35" s="87" t="s">
        <v>862</v>
      </c>
      <c r="D35" s="87" t="s">
        <v>863</v>
      </c>
      <c r="E35" s="87" t="s">
        <v>1004</v>
      </c>
      <c r="F35" s="87" t="s">
        <v>865</v>
      </c>
      <c r="G35" s="87" t="s">
        <v>592</v>
      </c>
      <c r="H35" s="87" t="s">
        <v>866</v>
      </c>
      <c r="I35" s="87" t="s">
        <v>1005</v>
      </c>
      <c r="J35" s="87" t="s">
        <v>868</v>
      </c>
      <c r="K35" s="87" t="s">
        <v>868</v>
      </c>
      <c r="L35" s="87" t="s">
        <v>912</v>
      </c>
      <c r="M35" s="87" t="s">
        <v>913</v>
      </c>
      <c r="N35" s="87" t="s">
        <v>914</v>
      </c>
      <c r="O35" s="87" t="s">
        <v>915</v>
      </c>
      <c r="P35" s="87" t="s">
        <v>916</v>
      </c>
      <c r="Q35" s="87" t="s">
        <v>917</v>
      </c>
      <c r="R35" s="87" t="s">
        <v>868</v>
      </c>
      <c r="S35" s="87" t="s">
        <v>873</v>
      </c>
      <c r="T35" s="88">
        <v>41639</v>
      </c>
      <c r="U35" s="88">
        <v>41639</v>
      </c>
      <c r="V35" s="88">
        <v>41640</v>
      </c>
      <c r="W35" s="89">
        <v>145973.23000000001</v>
      </c>
      <c r="X35" s="87" t="s">
        <v>874</v>
      </c>
      <c r="Y35" s="87">
        <v>0</v>
      </c>
      <c r="Z35" s="87">
        <v>0</v>
      </c>
      <c r="AA35" s="87">
        <v>0</v>
      </c>
      <c r="AB35" s="90">
        <v>1</v>
      </c>
      <c r="AC35" s="89">
        <v>145973.23000000001</v>
      </c>
      <c r="AD35" s="89">
        <v>0</v>
      </c>
      <c r="AE35" s="89">
        <v>0</v>
      </c>
      <c r="AF35" s="89">
        <v>145973.23000000001</v>
      </c>
      <c r="AG35" s="89" t="s">
        <v>918</v>
      </c>
      <c r="AH35" s="87" t="s">
        <v>592</v>
      </c>
      <c r="AI35" s="87" t="s">
        <v>919</v>
      </c>
      <c r="AJ35" s="89">
        <v>600</v>
      </c>
      <c r="AK35" s="87" t="s">
        <v>875</v>
      </c>
    </row>
    <row r="36" spans="1:37" s="87" customFormat="1" ht="15" customHeight="1">
      <c r="A36" s="87" t="s">
        <v>1006</v>
      </c>
      <c r="B36" s="87">
        <v>1</v>
      </c>
      <c r="C36" s="87" t="s">
        <v>862</v>
      </c>
      <c r="D36" s="87" t="s">
        <v>863</v>
      </c>
      <c r="E36" s="87" t="s">
        <v>1007</v>
      </c>
      <c r="F36" s="87" t="s">
        <v>865</v>
      </c>
      <c r="G36" s="87" t="s">
        <v>592</v>
      </c>
      <c r="H36" s="87" t="s">
        <v>866</v>
      </c>
      <c r="I36" s="87" t="s">
        <v>1008</v>
      </c>
      <c r="J36" s="87" t="s">
        <v>868</v>
      </c>
      <c r="K36" s="87" t="s">
        <v>868</v>
      </c>
      <c r="L36" s="87" t="s">
        <v>912</v>
      </c>
      <c r="M36" s="87" t="s">
        <v>913</v>
      </c>
      <c r="N36" s="87" t="s">
        <v>914</v>
      </c>
      <c r="O36" s="87" t="s">
        <v>915</v>
      </c>
      <c r="P36" s="87" t="s">
        <v>916</v>
      </c>
      <c r="Q36" s="87" t="s">
        <v>917</v>
      </c>
      <c r="R36" s="87" t="s">
        <v>868</v>
      </c>
      <c r="S36" s="87" t="s">
        <v>873</v>
      </c>
      <c r="T36" s="88">
        <v>41639</v>
      </c>
      <c r="U36" s="88">
        <v>41639</v>
      </c>
      <c r="V36" s="88">
        <v>41640</v>
      </c>
      <c r="W36" s="89">
        <v>97315.48</v>
      </c>
      <c r="X36" s="87" t="s">
        <v>874</v>
      </c>
      <c r="Y36" s="87">
        <v>0</v>
      </c>
      <c r="Z36" s="87">
        <v>0</v>
      </c>
      <c r="AA36" s="87">
        <v>0</v>
      </c>
      <c r="AB36" s="90">
        <v>1</v>
      </c>
      <c r="AC36" s="89">
        <v>97315.48</v>
      </c>
      <c r="AD36" s="89">
        <v>0</v>
      </c>
      <c r="AE36" s="89">
        <v>0</v>
      </c>
      <c r="AF36" s="89">
        <v>97315.48</v>
      </c>
      <c r="AG36" s="89" t="s">
        <v>918</v>
      </c>
      <c r="AH36" s="87" t="s">
        <v>592</v>
      </c>
      <c r="AI36" s="87" t="s">
        <v>919</v>
      </c>
      <c r="AJ36" s="89">
        <v>600</v>
      </c>
      <c r="AK36" s="87" t="s">
        <v>875</v>
      </c>
    </row>
    <row r="37" spans="1:37" s="87" customFormat="1" ht="15" customHeight="1">
      <c r="A37" s="87" t="s">
        <v>1009</v>
      </c>
      <c r="B37" s="87">
        <v>1</v>
      </c>
      <c r="C37" s="87" t="s">
        <v>862</v>
      </c>
      <c r="D37" s="87" t="s">
        <v>863</v>
      </c>
      <c r="E37" s="87" t="s">
        <v>1010</v>
      </c>
      <c r="F37" s="87" t="s">
        <v>865</v>
      </c>
      <c r="G37" s="87" t="s">
        <v>592</v>
      </c>
      <c r="H37" s="87" t="s">
        <v>866</v>
      </c>
      <c r="I37" s="87" t="s">
        <v>1011</v>
      </c>
      <c r="J37" s="87" t="s">
        <v>868</v>
      </c>
      <c r="K37" s="87" t="s">
        <v>868</v>
      </c>
      <c r="L37" s="87" t="s">
        <v>912</v>
      </c>
      <c r="M37" s="87" t="s">
        <v>913</v>
      </c>
      <c r="N37" s="87" t="s">
        <v>914</v>
      </c>
      <c r="O37" s="87" t="s">
        <v>915</v>
      </c>
      <c r="P37" s="87" t="s">
        <v>916</v>
      </c>
      <c r="Q37" s="87" t="s">
        <v>917</v>
      </c>
      <c r="R37" s="87" t="s">
        <v>868</v>
      </c>
      <c r="S37" s="87" t="s">
        <v>873</v>
      </c>
      <c r="T37" s="88">
        <v>41639</v>
      </c>
      <c r="U37" s="88">
        <v>41639</v>
      </c>
      <c r="V37" s="88">
        <v>41640</v>
      </c>
      <c r="W37" s="89">
        <v>145973.23000000001</v>
      </c>
      <c r="X37" s="87" t="s">
        <v>874</v>
      </c>
      <c r="Y37" s="87">
        <v>0</v>
      </c>
      <c r="Z37" s="87">
        <v>0</v>
      </c>
      <c r="AA37" s="87">
        <v>0</v>
      </c>
      <c r="AB37" s="90">
        <v>1</v>
      </c>
      <c r="AC37" s="89">
        <v>145973.23000000001</v>
      </c>
      <c r="AD37" s="89">
        <v>0</v>
      </c>
      <c r="AE37" s="89">
        <v>0</v>
      </c>
      <c r="AF37" s="89">
        <v>145973.23000000001</v>
      </c>
      <c r="AG37" s="89" t="s">
        <v>918</v>
      </c>
      <c r="AH37" s="87" t="s">
        <v>592</v>
      </c>
      <c r="AI37" s="87" t="s">
        <v>919</v>
      </c>
      <c r="AJ37" s="89">
        <v>600</v>
      </c>
      <c r="AK37" s="87" t="s">
        <v>875</v>
      </c>
    </row>
    <row r="38" spans="1:37" s="87" customFormat="1" ht="15" customHeight="1">
      <c r="A38" s="87" t="s">
        <v>1012</v>
      </c>
      <c r="B38" s="87">
        <v>1</v>
      </c>
      <c r="C38" s="87" t="s">
        <v>862</v>
      </c>
      <c r="D38" s="87" t="s">
        <v>863</v>
      </c>
      <c r="E38" s="87" t="s">
        <v>1013</v>
      </c>
      <c r="F38" s="87" t="s">
        <v>865</v>
      </c>
      <c r="G38" s="87" t="s">
        <v>592</v>
      </c>
      <c r="H38" s="87" t="s">
        <v>866</v>
      </c>
      <c r="I38" s="87" t="s">
        <v>1014</v>
      </c>
      <c r="J38" s="87" t="s">
        <v>868</v>
      </c>
      <c r="K38" s="87" t="s">
        <v>868</v>
      </c>
      <c r="L38" s="87" t="s">
        <v>912</v>
      </c>
      <c r="M38" s="87" t="s">
        <v>913</v>
      </c>
      <c r="N38" s="87" t="s">
        <v>914</v>
      </c>
      <c r="O38" s="87" t="s">
        <v>915</v>
      </c>
      <c r="P38" s="87" t="s">
        <v>916</v>
      </c>
      <c r="Q38" s="87" t="s">
        <v>917</v>
      </c>
      <c r="R38" s="87" t="s">
        <v>868</v>
      </c>
      <c r="S38" s="87" t="s">
        <v>873</v>
      </c>
      <c r="T38" s="88">
        <v>41639</v>
      </c>
      <c r="U38" s="88">
        <v>41639</v>
      </c>
      <c r="V38" s="88">
        <v>41640</v>
      </c>
      <c r="W38" s="89">
        <v>145973.23000000001</v>
      </c>
      <c r="X38" s="87" t="s">
        <v>874</v>
      </c>
      <c r="Y38" s="87">
        <v>0</v>
      </c>
      <c r="Z38" s="87">
        <v>0</v>
      </c>
      <c r="AA38" s="87">
        <v>0</v>
      </c>
      <c r="AB38" s="90">
        <v>1</v>
      </c>
      <c r="AC38" s="89">
        <v>145973.23000000001</v>
      </c>
      <c r="AD38" s="89">
        <v>0</v>
      </c>
      <c r="AE38" s="89">
        <v>0</v>
      </c>
      <c r="AF38" s="89">
        <v>145973.23000000001</v>
      </c>
      <c r="AG38" s="89" t="s">
        <v>918</v>
      </c>
      <c r="AH38" s="87" t="s">
        <v>592</v>
      </c>
      <c r="AI38" s="87" t="s">
        <v>919</v>
      </c>
      <c r="AJ38" s="89">
        <v>600</v>
      </c>
      <c r="AK38" s="87" t="s">
        <v>875</v>
      </c>
    </row>
    <row r="39" spans="1:37" s="87" customFormat="1" ht="15" customHeight="1">
      <c r="A39" s="87" t="s">
        <v>1015</v>
      </c>
      <c r="B39" s="87">
        <v>1</v>
      </c>
      <c r="C39" s="87" t="s">
        <v>862</v>
      </c>
      <c r="D39" s="87" t="s">
        <v>863</v>
      </c>
      <c r="E39" s="87" t="s">
        <v>1016</v>
      </c>
      <c r="F39" s="87" t="s">
        <v>865</v>
      </c>
      <c r="G39" s="87" t="s">
        <v>592</v>
      </c>
      <c r="H39" s="87" t="s">
        <v>866</v>
      </c>
      <c r="I39" s="87" t="s">
        <v>1017</v>
      </c>
      <c r="J39" s="87" t="s">
        <v>868</v>
      </c>
      <c r="K39" s="87" t="s">
        <v>868</v>
      </c>
      <c r="L39" s="87" t="s">
        <v>912</v>
      </c>
      <c r="M39" s="87" t="s">
        <v>913</v>
      </c>
      <c r="N39" s="87" t="s">
        <v>914</v>
      </c>
      <c r="O39" s="87" t="s">
        <v>915</v>
      </c>
      <c r="P39" s="87" t="s">
        <v>916</v>
      </c>
      <c r="Q39" s="87" t="s">
        <v>917</v>
      </c>
      <c r="R39" s="87" t="s">
        <v>868</v>
      </c>
      <c r="S39" s="87" t="s">
        <v>873</v>
      </c>
      <c r="T39" s="88">
        <v>41639</v>
      </c>
      <c r="U39" s="88">
        <v>41639</v>
      </c>
      <c r="V39" s="88">
        <v>41640</v>
      </c>
      <c r="W39" s="89">
        <v>24328.87</v>
      </c>
      <c r="X39" s="87" t="s">
        <v>874</v>
      </c>
      <c r="Y39" s="87">
        <v>0</v>
      </c>
      <c r="Z39" s="87">
        <v>0</v>
      </c>
      <c r="AA39" s="87">
        <v>0</v>
      </c>
      <c r="AB39" s="90">
        <v>1</v>
      </c>
      <c r="AC39" s="89">
        <v>24328.87</v>
      </c>
      <c r="AD39" s="89">
        <v>0</v>
      </c>
      <c r="AE39" s="89">
        <v>0</v>
      </c>
      <c r="AF39" s="89">
        <v>24328.87</v>
      </c>
      <c r="AG39" s="89" t="s">
        <v>918</v>
      </c>
      <c r="AH39" s="87" t="s">
        <v>592</v>
      </c>
      <c r="AI39" s="87" t="s">
        <v>919</v>
      </c>
      <c r="AJ39" s="89">
        <v>100</v>
      </c>
      <c r="AK39" s="87" t="s">
        <v>875</v>
      </c>
    </row>
    <row r="40" spans="1:37" s="87" customFormat="1" ht="15" customHeight="1">
      <c r="A40" s="87" t="s">
        <v>1018</v>
      </c>
      <c r="B40" s="87">
        <v>1</v>
      </c>
      <c r="C40" s="87" t="s">
        <v>862</v>
      </c>
      <c r="D40" s="87" t="s">
        <v>863</v>
      </c>
      <c r="E40" s="87" t="s">
        <v>1019</v>
      </c>
      <c r="F40" s="87" t="s">
        <v>865</v>
      </c>
      <c r="G40" s="87" t="s">
        <v>592</v>
      </c>
      <c r="H40" s="87" t="s">
        <v>866</v>
      </c>
      <c r="I40" s="87" t="s">
        <v>1020</v>
      </c>
      <c r="J40" s="87" t="s">
        <v>868</v>
      </c>
      <c r="K40" s="87" t="s">
        <v>868</v>
      </c>
      <c r="L40" s="87" t="s">
        <v>912</v>
      </c>
      <c r="M40" s="87" t="s">
        <v>913</v>
      </c>
      <c r="N40" s="87" t="s">
        <v>914</v>
      </c>
      <c r="O40" s="87" t="s">
        <v>915</v>
      </c>
      <c r="P40" s="87" t="s">
        <v>916</v>
      </c>
      <c r="Q40" s="87" t="s">
        <v>917</v>
      </c>
      <c r="R40" s="87" t="s">
        <v>868</v>
      </c>
      <c r="S40" s="87" t="s">
        <v>873</v>
      </c>
      <c r="T40" s="88">
        <v>41639</v>
      </c>
      <c r="U40" s="88">
        <v>41639</v>
      </c>
      <c r="V40" s="88">
        <v>41640</v>
      </c>
      <c r="W40" s="89">
        <v>145973.23000000001</v>
      </c>
      <c r="X40" s="87" t="s">
        <v>874</v>
      </c>
      <c r="Y40" s="87">
        <v>0</v>
      </c>
      <c r="Z40" s="87">
        <v>0</v>
      </c>
      <c r="AA40" s="87">
        <v>0</v>
      </c>
      <c r="AB40" s="90">
        <v>1</v>
      </c>
      <c r="AC40" s="89">
        <v>145973.23000000001</v>
      </c>
      <c r="AD40" s="89">
        <v>0</v>
      </c>
      <c r="AE40" s="89">
        <v>0</v>
      </c>
      <c r="AF40" s="89">
        <v>145973.23000000001</v>
      </c>
      <c r="AG40" s="89" t="s">
        <v>918</v>
      </c>
      <c r="AH40" s="87" t="s">
        <v>592</v>
      </c>
      <c r="AI40" s="87" t="s">
        <v>919</v>
      </c>
      <c r="AJ40" s="89">
        <v>600</v>
      </c>
      <c r="AK40" s="87" t="s">
        <v>875</v>
      </c>
    </row>
    <row r="41" spans="1:37" s="87" customFormat="1" ht="15" customHeight="1">
      <c r="A41" s="87" t="s">
        <v>1021</v>
      </c>
      <c r="B41" s="87">
        <v>1</v>
      </c>
      <c r="C41" s="87" t="s">
        <v>862</v>
      </c>
      <c r="D41" s="87" t="s">
        <v>863</v>
      </c>
      <c r="E41" s="87" t="s">
        <v>1022</v>
      </c>
      <c r="F41" s="87" t="s">
        <v>865</v>
      </c>
      <c r="G41" s="87" t="s">
        <v>592</v>
      </c>
      <c r="H41" s="87" t="s">
        <v>866</v>
      </c>
      <c r="I41" s="87" t="s">
        <v>1023</v>
      </c>
      <c r="J41" s="87" t="s">
        <v>868</v>
      </c>
      <c r="K41" s="87" t="s">
        <v>868</v>
      </c>
      <c r="L41" s="87" t="s">
        <v>912</v>
      </c>
      <c r="M41" s="87" t="s">
        <v>913</v>
      </c>
      <c r="N41" s="87" t="s">
        <v>914</v>
      </c>
      <c r="O41" s="87" t="s">
        <v>915</v>
      </c>
      <c r="P41" s="87" t="s">
        <v>916</v>
      </c>
      <c r="Q41" s="87" t="s">
        <v>917</v>
      </c>
      <c r="R41" s="87" t="s">
        <v>868</v>
      </c>
      <c r="S41" s="87" t="s">
        <v>873</v>
      </c>
      <c r="T41" s="88">
        <v>41639</v>
      </c>
      <c r="U41" s="88">
        <v>41639</v>
      </c>
      <c r="V41" s="88">
        <v>41640</v>
      </c>
      <c r="W41" s="89">
        <v>145973.23000000001</v>
      </c>
      <c r="X41" s="87" t="s">
        <v>874</v>
      </c>
      <c r="Y41" s="87">
        <v>0</v>
      </c>
      <c r="Z41" s="87">
        <v>0</v>
      </c>
      <c r="AA41" s="87">
        <v>0</v>
      </c>
      <c r="AB41" s="90">
        <v>1</v>
      </c>
      <c r="AC41" s="89">
        <v>145973.23000000001</v>
      </c>
      <c r="AD41" s="89">
        <v>0</v>
      </c>
      <c r="AE41" s="89">
        <v>0</v>
      </c>
      <c r="AF41" s="89">
        <v>145973.23000000001</v>
      </c>
      <c r="AG41" s="89" t="s">
        <v>918</v>
      </c>
      <c r="AH41" s="87" t="s">
        <v>592</v>
      </c>
      <c r="AI41" s="87" t="s">
        <v>919</v>
      </c>
      <c r="AJ41" s="89">
        <v>600</v>
      </c>
      <c r="AK41" s="87" t="s">
        <v>875</v>
      </c>
    </row>
    <row r="42" spans="1:37" s="87" customFormat="1" ht="15" customHeight="1">
      <c r="A42" s="87" t="s">
        <v>1024</v>
      </c>
      <c r="B42" s="87">
        <v>1</v>
      </c>
      <c r="C42" s="87" t="s">
        <v>862</v>
      </c>
      <c r="D42" s="87" t="s">
        <v>863</v>
      </c>
      <c r="E42" s="87" t="s">
        <v>1025</v>
      </c>
      <c r="F42" s="87" t="s">
        <v>865</v>
      </c>
      <c r="G42" s="87" t="s">
        <v>592</v>
      </c>
      <c r="H42" s="87" t="s">
        <v>866</v>
      </c>
      <c r="I42" s="87" t="s">
        <v>1026</v>
      </c>
      <c r="J42" s="87" t="s">
        <v>868</v>
      </c>
      <c r="K42" s="87" t="s">
        <v>868</v>
      </c>
      <c r="L42" s="87" t="s">
        <v>912</v>
      </c>
      <c r="M42" s="87" t="s">
        <v>913</v>
      </c>
      <c r="N42" s="87" t="s">
        <v>914</v>
      </c>
      <c r="O42" s="87" t="s">
        <v>915</v>
      </c>
      <c r="P42" s="87" t="s">
        <v>916</v>
      </c>
      <c r="Q42" s="87" t="s">
        <v>917</v>
      </c>
      <c r="R42" s="87" t="s">
        <v>868</v>
      </c>
      <c r="S42" s="87" t="s">
        <v>873</v>
      </c>
      <c r="T42" s="88">
        <v>41639</v>
      </c>
      <c r="U42" s="88">
        <v>41639</v>
      </c>
      <c r="V42" s="88">
        <v>41640</v>
      </c>
      <c r="W42" s="89">
        <v>145973.23000000001</v>
      </c>
      <c r="X42" s="87" t="s">
        <v>874</v>
      </c>
      <c r="Y42" s="87">
        <v>0</v>
      </c>
      <c r="Z42" s="87">
        <v>0</v>
      </c>
      <c r="AA42" s="87">
        <v>0</v>
      </c>
      <c r="AB42" s="90">
        <v>1</v>
      </c>
      <c r="AC42" s="89">
        <v>145973.23000000001</v>
      </c>
      <c r="AD42" s="89">
        <v>0</v>
      </c>
      <c r="AE42" s="89">
        <v>0</v>
      </c>
      <c r="AF42" s="89">
        <v>145973.23000000001</v>
      </c>
      <c r="AG42" s="89" t="s">
        <v>918</v>
      </c>
      <c r="AH42" s="87" t="s">
        <v>592</v>
      </c>
      <c r="AI42" s="87" t="s">
        <v>919</v>
      </c>
      <c r="AJ42" s="89">
        <v>600</v>
      </c>
      <c r="AK42" s="87" t="s">
        <v>875</v>
      </c>
    </row>
    <row r="43" spans="1:37" s="87" customFormat="1" ht="15" customHeight="1">
      <c r="A43" s="87" t="s">
        <v>1027</v>
      </c>
      <c r="B43" s="87">
        <v>1</v>
      </c>
      <c r="C43" s="87" t="s">
        <v>862</v>
      </c>
      <c r="D43" s="87" t="s">
        <v>863</v>
      </c>
      <c r="E43" s="87" t="s">
        <v>1028</v>
      </c>
      <c r="F43" s="87" t="s">
        <v>865</v>
      </c>
      <c r="G43" s="87" t="s">
        <v>592</v>
      </c>
      <c r="H43" s="87" t="s">
        <v>866</v>
      </c>
      <c r="I43" s="87" t="s">
        <v>1029</v>
      </c>
      <c r="J43" s="87" t="s">
        <v>868</v>
      </c>
      <c r="K43" s="87" t="s">
        <v>868</v>
      </c>
      <c r="L43" s="87" t="s">
        <v>912</v>
      </c>
      <c r="M43" s="87" t="s">
        <v>913</v>
      </c>
      <c r="N43" s="87" t="s">
        <v>914</v>
      </c>
      <c r="O43" s="87" t="s">
        <v>915</v>
      </c>
      <c r="P43" s="87" t="s">
        <v>916</v>
      </c>
      <c r="Q43" s="87" t="s">
        <v>917</v>
      </c>
      <c r="R43" s="87" t="s">
        <v>868</v>
      </c>
      <c r="S43" s="87" t="s">
        <v>873</v>
      </c>
      <c r="T43" s="88">
        <v>41639</v>
      </c>
      <c r="U43" s="88">
        <v>41639</v>
      </c>
      <c r="V43" s="88">
        <v>41640</v>
      </c>
      <c r="W43" s="89">
        <v>145973.23000000001</v>
      </c>
      <c r="X43" s="87" t="s">
        <v>874</v>
      </c>
      <c r="Y43" s="87">
        <v>0</v>
      </c>
      <c r="Z43" s="87">
        <v>0</v>
      </c>
      <c r="AA43" s="87">
        <v>0</v>
      </c>
      <c r="AB43" s="90">
        <v>1</v>
      </c>
      <c r="AC43" s="89">
        <v>145973.23000000001</v>
      </c>
      <c r="AD43" s="89">
        <v>0</v>
      </c>
      <c r="AE43" s="89">
        <v>0</v>
      </c>
      <c r="AF43" s="89">
        <v>145973.23000000001</v>
      </c>
      <c r="AG43" s="89" t="s">
        <v>918</v>
      </c>
      <c r="AH43" s="87" t="s">
        <v>592</v>
      </c>
      <c r="AI43" s="87" t="s">
        <v>919</v>
      </c>
      <c r="AJ43" s="89">
        <v>600</v>
      </c>
      <c r="AK43" s="87" t="s">
        <v>875</v>
      </c>
    </row>
    <row r="44" spans="1:37" s="87" customFormat="1" ht="15" customHeight="1">
      <c r="A44" s="87" t="s">
        <v>1030</v>
      </c>
      <c r="B44" s="87">
        <v>1</v>
      </c>
      <c r="C44" s="87" t="s">
        <v>862</v>
      </c>
      <c r="D44" s="87" t="s">
        <v>863</v>
      </c>
      <c r="E44" s="87" t="s">
        <v>1031</v>
      </c>
      <c r="F44" s="87" t="s">
        <v>865</v>
      </c>
      <c r="G44" s="87" t="s">
        <v>592</v>
      </c>
      <c r="H44" s="87" t="s">
        <v>866</v>
      </c>
      <c r="I44" s="87" t="s">
        <v>1032</v>
      </c>
      <c r="J44" s="87" t="s">
        <v>868</v>
      </c>
      <c r="K44" s="87" t="s">
        <v>868</v>
      </c>
      <c r="L44" s="87" t="s">
        <v>912</v>
      </c>
      <c r="M44" s="87" t="s">
        <v>913</v>
      </c>
      <c r="N44" s="87" t="s">
        <v>914</v>
      </c>
      <c r="O44" s="87" t="s">
        <v>915</v>
      </c>
      <c r="P44" s="87" t="s">
        <v>916</v>
      </c>
      <c r="Q44" s="87" t="s">
        <v>917</v>
      </c>
      <c r="R44" s="87" t="s">
        <v>868</v>
      </c>
      <c r="S44" s="87" t="s">
        <v>873</v>
      </c>
      <c r="T44" s="88">
        <v>41639</v>
      </c>
      <c r="U44" s="88">
        <v>41639</v>
      </c>
      <c r="V44" s="88">
        <v>41640</v>
      </c>
      <c r="W44" s="89">
        <v>145973.23000000001</v>
      </c>
      <c r="X44" s="87" t="s">
        <v>874</v>
      </c>
      <c r="Y44" s="87">
        <v>0</v>
      </c>
      <c r="Z44" s="87">
        <v>0</v>
      </c>
      <c r="AA44" s="87">
        <v>0</v>
      </c>
      <c r="AB44" s="90">
        <v>1</v>
      </c>
      <c r="AC44" s="89">
        <v>145973.23000000001</v>
      </c>
      <c r="AD44" s="89">
        <v>0</v>
      </c>
      <c r="AE44" s="89">
        <v>0</v>
      </c>
      <c r="AF44" s="89">
        <v>145973.23000000001</v>
      </c>
      <c r="AG44" s="89" t="s">
        <v>918</v>
      </c>
      <c r="AH44" s="87" t="s">
        <v>592</v>
      </c>
      <c r="AI44" s="87" t="s">
        <v>919</v>
      </c>
      <c r="AJ44" s="89">
        <v>600</v>
      </c>
      <c r="AK44" s="87" t="s">
        <v>875</v>
      </c>
    </row>
    <row r="45" spans="1:37" s="87" customFormat="1" ht="15" customHeight="1">
      <c r="A45" s="87" t="s">
        <v>1033</v>
      </c>
      <c r="B45" s="87">
        <v>1</v>
      </c>
      <c r="C45" s="87" t="s">
        <v>862</v>
      </c>
      <c r="D45" s="87" t="s">
        <v>863</v>
      </c>
      <c r="E45" s="87" t="s">
        <v>1034</v>
      </c>
      <c r="F45" s="87" t="s">
        <v>865</v>
      </c>
      <c r="G45" s="87" t="s">
        <v>592</v>
      </c>
      <c r="H45" s="87" t="s">
        <v>866</v>
      </c>
      <c r="I45" s="87" t="s">
        <v>1035</v>
      </c>
      <c r="J45" s="87" t="s">
        <v>868</v>
      </c>
      <c r="K45" s="87" t="s">
        <v>868</v>
      </c>
      <c r="L45" s="87" t="s">
        <v>912</v>
      </c>
      <c r="M45" s="87" t="s">
        <v>913</v>
      </c>
      <c r="N45" s="87" t="s">
        <v>914</v>
      </c>
      <c r="O45" s="87" t="s">
        <v>915</v>
      </c>
      <c r="P45" s="87" t="s">
        <v>916</v>
      </c>
      <c r="Q45" s="87" t="s">
        <v>917</v>
      </c>
      <c r="R45" s="87" t="s">
        <v>868</v>
      </c>
      <c r="S45" s="87" t="s">
        <v>873</v>
      </c>
      <c r="T45" s="88">
        <v>41639</v>
      </c>
      <c r="U45" s="88">
        <v>41639</v>
      </c>
      <c r="V45" s="88">
        <v>41640</v>
      </c>
      <c r="W45" s="89">
        <v>72986.61</v>
      </c>
      <c r="X45" s="87" t="s">
        <v>874</v>
      </c>
      <c r="Y45" s="87">
        <v>0</v>
      </c>
      <c r="Z45" s="87">
        <v>0</v>
      </c>
      <c r="AA45" s="87">
        <v>0</v>
      </c>
      <c r="AB45" s="90">
        <v>1</v>
      </c>
      <c r="AC45" s="89">
        <v>72986.61</v>
      </c>
      <c r="AD45" s="89">
        <v>0</v>
      </c>
      <c r="AE45" s="89">
        <v>0</v>
      </c>
      <c r="AF45" s="89">
        <v>72986.61</v>
      </c>
      <c r="AG45" s="89" t="s">
        <v>918</v>
      </c>
      <c r="AH45" s="87" t="s">
        <v>592</v>
      </c>
      <c r="AI45" s="87" t="s">
        <v>919</v>
      </c>
      <c r="AJ45" s="89">
        <v>1000</v>
      </c>
      <c r="AK45" s="87" t="s">
        <v>875</v>
      </c>
    </row>
    <row r="46" spans="1:37" s="87" customFormat="1" ht="15" customHeight="1">
      <c r="A46" s="87" t="s">
        <v>1036</v>
      </c>
      <c r="B46" s="87">
        <v>1</v>
      </c>
      <c r="C46" s="87" t="s">
        <v>862</v>
      </c>
      <c r="D46" s="87" t="s">
        <v>863</v>
      </c>
      <c r="E46" s="87" t="s">
        <v>1037</v>
      </c>
      <c r="F46" s="87" t="s">
        <v>865</v>
      </c>
      <c r="G46" s="87" t="s">
        <v>592</v>
      </c>
      <c r="H46" s="87" t="s">
        <v>866</v>
      </c>
      <c r="I46" s="87" t="s">
        <v>1038</v>
      </c>
      <c r="J46" s="87" t="s">
        <v>868</v>
      </c>
      <c r="K46" s="87" t="s">
        <v>868</v>
      </c>
      <c r="L46" s="87" t="s">
        <v>912</v>
      </c>
      <c r="M46" s="87" t="s">
        <v>913</v>
      </c>
      <c r="N46" s="87" t="s">
        <v>914</v>
      </c>
      <c r="O46" s="87" t="s">
        <v>915</v>
      </c>
      <c r="P46" s="87" t="s">
        <v>916</v>
      </c>
      <c r="Q46" s="87" t="s">
        <v>917</v>
      </c>
      <c r="R46" s="87" t="s">
        <v>868</v>
      </c>
      <c r="S46" s="87" t="s">
        <v>873</v>
      </c>
      <c r="T46" s="88">
        <v>41639</v>
      </c>
      <c r="U46" s="88">
        <v>41639</v>
      </c>
      <c r="V46" s="88">
        <v>41640</v>
      </c>
      <c r="W46" s="89">
        <v>97315.48</v>
      </c>
      <c r="X46" s="87" t="s">
        <v>874</v>
      </c>
      <c r="Y46" s="87">
        <v>0</v>
      </c>
      <c r="Z46" s="87">
        <v>0</v>
      </c>
      <c r="AA46" s="87">
        <v>0</v>
      </c>
      <c r="AB46" s="90">
        <v>1</v>
      </c>
      <c r="AC46" s="89">
        <v>97315.48</v>
      </c>
      <c r="AD46" s="89">
        <v>0</v>
      </c>
      <c r="AE46" s="89">
        <v>0</v>
      </c>
      <c r="AF46" s="89">
        <v>97315.48</v>
      </c>
      <c r="AG46" s="89" t="s">
        <v>918</v>
      </c>
      <c r="AH46" s="87" t="s">
        <v>592</v>
      </c>
      <c r="AI46" s="87" t="s">
        <v>919</v>
      </c>
      <c r="AJ46" s="89">
        <v>200</v>
      </c>
      <c r="AK46" s="87" t="s">
        <v>875</v>
      </c>
    </row>
    <row r="47" spans="1:37" s="87" customFormat="1" ht="15" customHeight="1">
      <c r="A47" s="87" t="s">
        <v>1039</v>
      </c>
      <c r="B47" s="87">
        <v>1</v>
      </c>
      <c r="C47" s="87" t="s">
        <v>862</v>
      </c>
      <c r="D47" s="87" t="s">
        <v>863</v>
      </c>
      <c r="E47" s="87" t="s">
        <v>1040</v>
      </c>
      <c r="F47" s="87" t="s">
        <v>865</v>
      </c>
      <c r="G47" s="87" t="s">
        <v>592</v>
      </c>
      <c r="H47" s="87" t="s">
        <v>866</v>
      </c>
      <c r="I47" s="87" t="s">
        <v>1041</v>
      </c>
      <c r="J47" s="87" t="s">
        <v>868</v>
      </c>
      <c r="K47" s="87" t="s">
        <v>868</v>
      </c>
      <c r="L47" s="87" t="s">
        <v>912</v>
      </c>
      <c r="M47" s="87" t="s">
        <v>913</v>
      </c>
      <c r="N47" s="87" t="s">
        <v>914</v>
      </c>
      <c r="O47" s="87" t="s">
        <v>915</v>
      </c>
      <c r="P47" s="87" t="s">
        <v>916</v>
      </c>
      <c r="Q47" s="87" t="s">
        <v>917</v>
      </c>
      <c r="R47" s="87" t="s">
        <v>868</v>
      </c>
      <c r="S47" s="87" t="s">
        <v>873</v>
      </c>
      <c r="T47" s="88">
        <v>41639</v>
      </c>
      <c r="U47" s="88">
        <v>41639</v>
      </c>
      <c r="V47" s="88">
        <v>41640</v>
      </c>
      <c r="W47" s="89">
        <v>121644.35</v>
      </c>
      <c r="X47" s="87" t="s">
        <v>874</v>
      </c>
      <c r="Y47" s="87">
        <v>0</v>
      </c>
      <c r="Z47" s="87">
        <v>0</v>
      </c>
      <c r="AA47" s="87">
        <v>0</v>
      </c>
      <c r="AB47" s="90">
        <v>1</v>
      </c>
      <c r="AC47" s="89">
        <v>121644.35</v>
      </c>
      <c r="AD47" s="89">
        <v>0</v>
      </c>
      <c r="AE47" s="89">
        <v>0</v>
      </c>
      <c r="AF47" s="89">
        <v>121644.35</v>
      </c>
      <c r="AG47" s="89" t="s">
        <v>918</v>
      </c>
      <c r="AH47" s="87" t="s">
        <v>592</v>
      </c>
      <c r="AI47" s="87" t="s">
        <v>919</v>
      </c>
      <c r="AJ47" s="89">
        <v>500</v>
      </c>
      <c r="AK47" s="87" t="s">
        <v>875</v>
      </c>
    </row>
    <row r="48" spans="1:37" s="87" customFormat="1" ht="15" customHeight="1">
      <c r="A48" s="87" t="s">
        <v>1042</v>
      </c>
      <c r="B48" s="87">
        <v>1</v>
      </c>
      <c r="C48" s="87" t="s">
        <v>862</v>
      </c>
      <c r="D48" s="87" t="s">
        <v>863</v>
      </c>
      <c r="E48" s="87" t="s">
        <v>1043</v>
      </c>
      <c r="F48" s="87" t="s">
        <v>865</v>
      </c>
      <c r="G48" s="87" t="s">
        <v>592</v>
      </c>
      <c r="H48" s="87" t="s">
        <v>866</v>
      </c>
      <c r="I48" s="87" t="s">
        <v>1044</v>
      </c>
      <c r="J48" s="87" t="s">
        <v>868</v>
      </c>
      <c r="K48" s="87" t="s">
        <v>868</v>
      </c>
      <c r="L48" s="87" t="s">
        <v>912</v>
      </c>
      <c r="M48" s="87" t="s">
        <v>913</v>
      </c>
      <c r="N48" s="87" t="s">
        <v>914</v>
      </c>
      <c r="O48" s="87" t="s">
        <v>915</v>
      </c>
      <c r="P48" s="87" t="s">
        <v>916</v>
      </c>
      <c r="Q48" s="87" t="s">
        <v>917</v>
      </c>
      <c r="R48" s="87" t="s">
        <v>868</v>
      </c>
      <c r="S48" s="87" t="s">
        <v>873</v>
      </c>
      <c r="T48" s="88">
        <v>41639</v>
      </c>
      <c r="U48" s="88">
        <v>41639</v>
      </c>
      <c r="V48" s="88">
        <v>41640</v>
      </c>
      <c r="W48" s="89">
        <v>121644.35</v>
      </c>
      <c r="X48" s="87" t="s">
        <v>874</v>
      </c>
      <c r="Y48" s="87">
        <v>0</v>
      </c>
      <c r="Z48" s="87">
        <v>0</v>
      </c>
      <c r="AA48" s="87">
        <v>0</v>
      </c>
      <c r="AB48" s="90">
        <v>1</v>
      </c>
      <c r="AC48" s="89">
        <v>121644.35</v>
      </c>
      <c r="AD48" s="89">
        <v>0</v>
      </c>
      <c r="AE48" s="89">
        <v>0</v>
      </c>
      <c r="AF48" s="89">
        <v>121644.35</v>
      </c>
      <c r="AG48" s="89" t="s">
        <v>918</v>
      </c>
      <c r="AH48" s="87" t="s">
        <v>592</v>
      </c>
      <c r="AI48" s="87" t="s">
        <v>919</v>
      </c>
      <c r="AJ48" s="89">
        <v>500</v>
      </c>
      <c r="AK48" s="87" t="s">
        <v>875</v>
      </c>
    </row>
    <row r="49" spans="1:37" s="87" customFormat="1" ht="15" customHeight="1">
      <c r="A49" s="87" t="s">
        <v>1045</v>
      </c>
      <c r="B49" s="87">
        <v>1</v>
      </c>
      <c r="C49" s="87" t="s">
        <v>862</v>
      </c>
      <c r="D49" s="87" t="s">
        <v>863</v>
      </c>
      <c r="E49" s="87" t="s">
        <v>1046</v>
      </c>
      <c r="F49" s="87" t="s">
        <v>865</v>
      </c>
      <c r="G49" s="87" t="s">
        <v>592</v>
      </c>
      <c r="H49" s="87" t="s">
        <v>866</v>
      </c>
      <c r="I49" s="87" t="s">
        <v>1047</v>
      </c>
      <c r="J49" s="87" t="s">
        <v>868</v>
      </c>
      <c r="K49" s="87" t="s">
        <v>868</v>
      </c>
      <c r="L49" s="87" t="s">
        <v>912</v>
      </c>
      <c r="M49" s="87" t="s">
        <v>913</v>
      </c>
      <c r="N49" s="87" t="s">
        <v>914</v>
      </c>
      <c r="O49" s="87" t="s">
        <v>915</v>
      </c>
      <c r="P49" s="87" t="s">
        <v>916</v>
      </c>
      <c r="Q49" s="87" t="s">
        <v>917</v>
      </c>
      <c r="R49" s="87" t="s">
        <v>868</v>
      </c>
      <c r="S49" s="87" t="s">
        <v>873</v>
      </c>
      <c r="T49" s="88">
        <v>41639</v>
      </c>
      <c r="U49" s="88">
        <v>41639</v>
      </c>
      <c r="V49" s="88">
        <v>41640</v>
      </c>
      <c r="W49" s="89">
        <v>243288.71</v>
      </c>
      <c r="X49" s="87" t="s">
        <v>874</v>
      </c>
      <c r="Y49" s="87">
        <v>0</v>
      </c>
      <c r="Z49" s="87">
        <v>0</v>
      </c>
      <c r="AA49" s="87">
        <v>0</v>
      </c>
      <c r="AB49" s="90">
        <v>1</v>
      </c>
      <c r="AC49" s="89">
        <v>243288.71</v>
      </c>
      <c r="AD49" s="89">
        <v>0</v>
      </c>
      <c r="AE49" s="89">
        <v>0</v>
      </c>
      <c r="AF49" s="89">
        <v>243288.71</v>
      </c>
      <c r="AG49" s="89" t="s">
        <v>918</v>
      </c>
      <c r="AH49" s="87" t="s">
        <v>592</v>
      </c>
      <c r="AI49" s="87" t="s">
        <v>919</v>
      </c>
      <c r="AJ49" s="89">
        <v>1000</v>
      </c>
      <c r="AK49" s="87" t="s">
        <v>875</v>
      </c>
    </row>
    <row r="50" spans="1:37" s="87" customFormat="1" ht="15" customHeight="1">
      <c r="A50" s="87" t="s">
        <v>1048</v>
      </c>
      <c r="B50" s="87">
        <v>1</v>
      </c>
      <c r="C50" s="87" t="s">
        <v>862</v>
      </c>
      <c r="D50" s="87" t="s">
        <v>863</v>
      </c>
      <c r="E50" s="87" t="s">
        <v>1049</v>
      </c>
      <c r="F50" s="87" t="s">
        <v>865</v>
      </c>
      <c r="G50" s="87" t="s">
        <v>592</v>
      </c>
      <c r="H50" s="87" t="s">
        <v>866</v>
      </c>
      <c r="I50" s="87" t="s">
        <v>1050</v>
      </c>
      <c r="J50" s="87" t="s">
        <v>868</v>
      </c>
      <c r="K50" s="87" t="s">
        <v>868</v>
      </c>
      <c r="L50" s="87" t="s">
        <v>912</v>
      </c>
      <c r="M50" s="87" t="s">
        <v>913</v>
      </c>
      <c r="N50" s="87" t="s">
        <v>914</v>
      </c>
      <c r="O50" s="87" t="s">
        <v>915</v>
      </c>
      <c r="P50" s="87" t="s">
        <v>916</v>
      </c>
      <c r="Q50" s="87" t="s">
        <v>917</v>
      </c>
      <c r="R50" s="87" t="s">
        <v>868</v>
      </c>
      <c r="S50" s="87" t="s">
        <v>873</v>
      </c>
      <c r="T50" s="88">
        <v>41639</v>
      </c>
      <c r="U50" s="88">
        <v>41639</v>
      </c>
      <c r="V50" s="88">
        <v>41640</v>
      </c>
      <c r="W50" s="89">
        <v>145973.23000000001</v>
      </c>
      <c r="X50" s="87" t="s">
        <v>874</v>
      </c>
      <c r="Y50" s="87">
        <v>0</v>
      </c>
      <c r="Z50" s="87">
        <v>0</v>
      </c>
      <c r="AA50" s="87">
        <v>0</v>
      </c>
      <c r="AB50" s="90">
        <v>1</v>
      </c>
      <c r="AC50" s="89">
        <v>145973.23000000001</v>
      </c>
      <c r="AD50" s="89">
        <v>0</v>
      </c>
      <c r="AE50" s="89">
        <v>0</v>
      </c>
      <c r="AF50" s="89">
        <v>145973.23000000001</v>
      </c>
      <c r="AG50" s="89" t="s">
        <v>918</v>
      </c>
      <c r="AH50" s="87" t="s">
        <v>592</v>
      </c>
      <c r="AI50" s="87" t="s">
        <v>919</v>
      </c>
      <c r="AJ50" s="89">
        <v>600</v>
      </c>
      <c r="AK50" s="87" t="s">
        <v>875</v>
      </c>
    </row>
    <row r="51" spans="1:37" s="87" customFormat="1" ht="15" customHeight="1">
      <c r="A51" s="87" t="s">
        <v>1051</v>
      </c>
      <c r="B51" s="87">
        <v>1</v>
      </c>
      <c r="C51" s="87" t="s">
        <v>862</v>
      </c>
      <c r="D51" s="87" t="s">
        <v>863</v>
      </c>
      <c r="E51" s="87" t="s">
        <v>1052</v>
      </c>
      <c r="F51" s="87" t="s">
        <v>865</v>
      </c>
      <c r="G51" s="87" t="s">
        <v>592</v>
      </c>
      <c r="H51" s="87" t="s">
        <v>866</v>
      </c>
      <c r="I51" s="87" t="s">
        <v>1053</v>
      </c>
      <c r="J51" s="87" t="s">
        <v>868</v>
      </c>
      <c r="K51" s="87" t="s">
        <v>868</v>
      </c>
      <c r="L51" s="87" t="s">
        <v>912</v>
      </c>
      <c r="M51" s="87" t="s">
        <v>913</v>
      </c>
      <c r="N51" s="87" t="s">
        <v>914</v>
      </c>
      <c r="O51" s="87" t="s">
        <v>915</v>
      </c>
      <c r="P51" s="87" t="s">
        <v>916</v>
      </c>
      <c r="Q51" s="87" t="s">
        <v>917</v>
      </c>
      <c r="R51" s="87" t="s">
        <v>868</v>
      </c>
      <c r="S51" s="87" t="s">
        <v>873</v>
      </c>
      <c r="T51" s="88">
        <v>41639</v>
      </c>
      <c r="U51" s="88">
        <v>41639</v>
      </c>
      <c r="V51" s="88">
        <v>41640</v>
      </c>
      <c r="W51" s="89">
        <v>402875.13</v>
      </c>
      <c r="X51" s="87" t="s">
        <v>874</v>
      </c>
      <c r="Y51" s="87">
        <v>0</v>
      </c>
      <c r="Z51" s="87">
        <v>0</v>
      </c>
      <c r="AA51" s="87">
        <v>0</v>
      </c>
      <c r="AB51" s="90">
        <v>1</v>
      </c>
      <c r="AC51" s="89">
        <v>402875.13</v>
      </c>
      <c r="AD51" s="89">
        <v>0</v>
      </c>
      <c r="AE51" s="89">
        <v>0</v>
      </c>
      <c r="AF51" s="89">
        <v>402875.13</v>
      </c>
      <c r="AG51" s="89" t="s">
        <v>918</v>
      </c>
      <c r="AH51" s="87" t="s">
        <v>592</v>
      </c>
      <c r="AI51" s="87" t="s">
        <v>919</v>
      </c>
      <c r="AJ51" s="89">
        <v>300</v>
      </c>
      <c r="AK51" s="87" t="s">
        <v>875</v>
      </c>
    </row>
    <row r="52" spans="1:37" s="87" customFormat="1" ht="15" customHeight="1">
      <c r="A52" s="87" t="s">
        <v>1054</v>
      </c>
      <c r="B52" s="87">
        <v>1</v>
      </c>
      <c r="C52" s="87" t="s">
        <v>862</v>
      </c>
      <c r="D52" s="87" t="s">
        <v>863</v>
      </c>
      <c r="E52" s="87" t="s">
        <v>1055</v>
      </c>
      <c r="F52" s="87" t="s">
        <v>865</v>
      </c>
      <c r="G52" s="87" t="s">
        <v>592</v>
      </c>
      <c r="H52" s="87" t="s">
        <v>866</v>
      </c>
      <c r="I52" s="87" t="s">
        <v>1056</v>
      </c>
      <c r="J52" s="87" t="s">
        <v>868</v>
      </c>
      <c r="K52" s="87" t="s">
        <v>868</v>
      </c>
      <c r="L52" s="87" t="s">
        <v>912</v>
      </c>
      <c r="M52" s="87" t="s">
        <v>913</v>
      </c>
      <c r="N52" s="87" t="s">
        <v>914</v>
      </c>
      <c r="O52" s="87" t="s">
        <v>915</v>
      </c>
      <c r="P52" s="87" t="s">
        <v>916</v>
      </c>
      <c r="Q52" s="87" t="s">
        <v>917</v>
      </c>
      <c r="R52" s="87" t="s">
        <v>868</v>
      </c>
      <c r="S52" s="87" t="s">
        <v>873</v>
      </c>
      <c r="T52" s="88">
        <v>41639</v>
      </c>
      <c r="U52" s="88">
        <v>41639</v>
      </c>
      <c r="V52" s="88">
        <v>41640</v>
      </c>
      <c r="W52" s="89">
        <v>243288.71</v>
      </c>
      <c r="X52" s="87" t="s">
        <v>874</v>
      </c>
      <c r="Y52" s="87">
        <v>0</v>
      </c>
      <c r="Z52" s="87">
        <v>0</v>
      </c>
      <c r="AA52" s="87">
        <v>0</v>
      </c>
      <c r="AB52" s="90">
        <v>1</v>
      </c>
      <c r="AC52" s="89">
        <v>243288.71</v>
      </c>
      <c r="AD52" s="89">
        <v>0</v>
      </c>
      <c r="AE52" s="89">
        <v>0</v>
      </c>
      <c r="AF52" s="89">
        <v>243288.71</v>
      </c>
      <c r="AG52" s="89" t="s">
        <v>918</v>
      </c>
      <c r="AH52" s="87" t="s">
        <v>592</v>
      </c>
      <c r="AI52" s="87" t="s">
        <v>919</v>
      </c>
      <c r="AJ52" s="89">
        <v>1000</v>
      </c>
      <c r="AK52" s="87" t="s">
        <v>875</v>
      </c>
    </row>
    <row r="53" spans="1:37" s="87" customFormat="1" ht="15" customHeight="1">
      <c r="A53" s="87" t="s">
        <v>1057</v>
      </c>
      <c r="B53" s="87">
        <v>1</v>
      </c>
      <c r="C53" s="87" t="s">
        <v>862</v>
      </c>
      <c r="D53" s="87" t="s">
        <v>863</v>
      </c>
      <c r="E53" s="87" t="s">
        <v>1058</v>
      </c>
      <c r="F53" s="87" t="s">
        <v>865</v>
      </c>
      <c r="G53" s="87" t="s">
        <v>592</v>
      </c>
      <c r="H53" s="87" t="s">
        <v>866</v>
      </c>
      <c r="I53" s="87" t="s">
        <v>1059</v>
      </c>
      <c r="J53" s="87" t="s">
        <v>868</v>
      </c>
      <c r="K53" s="87" t="s">
        <v>868</v>
      </c>
      <c r="L53" s="87" t="s">
        <v>912</v>
      </c>
      <c r="M53" s="87" t="s">
        <v>913</v>
      </c>
      <c r="N53" s="87" t="s">
        <v>914</v>
      </c>
      <c r="O53" s="87" t="s">
        <v>915</v>
      </c>
      <c r="P53" s="87" t="s">
        <v>916</v>
      </c>
      <c r="Q53" s="87" t="s">
        <v>917</v>
      </c>
      <c r="R53" s="87" t="s">
        <v>868</v>
      </c>
      <c r="S53" s="87" t="s">
        <v>873</v>
      </c>
      <c r="T53" s="88">
        <v>41639</v>
      </c>
      <c r="U53" s="88">
        <v>41639</v>
      </c>
      <c r="V53" s="88">
        <v>41640</v>
      </c>
      <c r="W53" s="89">
        <v>671458.55</v>
      </c>
      <c r="X53" s="87" t="s">
        <v>874</v>
      </c>
      <c r="Y53" s="87">
        <v>0</v>
      </c>
      <c r="Z53" s="87">
        <v>0</v>
      </c>
      <c r="AA53" s="87">
        <v>0</v>
      </c>
      <c r="AB53" s="90">
        <v>1</v>
      </c>
      <c r="AC53" s="89">
        <v>671458.55</v>
      </c>
      <c r="AD53" s="89">
        <v>0</v>
      </c>
      <c r="AE53" s="89">
        <v>0</v>
      </c>
      <c r="AF53" s="89">
        <v>671458.55</v>
      </c>
      <c r="AG53" s="89" t="s">
        <v>918</v>
      </c>
      <c r="AH53" s="87" t="s">
        <v>592</v>
      </c>
      <c r="AI53" s="87" t="s">
        <v>919</v>
      </c>
      <c r="AJ53" s="89">
        <v>1500</v>
      </c>
      <c r="AK53" s="87" t="s">
        <v>875</v>
      </c>
    </row>
    <row r="54" spans="1:37" s="87" customFormat="1" ht="15" customHeight="1">
      <c r="A54" s="87" t="s">
        <v>1060</v>
      </c>
      <c r="B54" s="87">
        <v>1</v>
      </c>
      <c r="C54" s="87" t="s">
        <v>862</v>
      </c>
      <c r="D54" s="87" t="s">
        <v>863</v>
      </c>
      <c r="E54" s="87" t="s">
        <v>1061</v>
      </c>
      <c r="F54" s="87" t="s">
        <v>865</v>
      </c>
      <c r="G54" s="87" t="s">
        <v>592</v>
      </c>
      <c r="H54" s="87" t="s">
        <v>866</v>
      </c>
      <c r="I54" s="87" t="s">
        <v>1062</v>
      </c>
      <c r="J54" s="87" t="s">
        <v>868</v>
      </c>
      <c r="K54" s="87" t="s">
        <v>868</v>
      </c>
      <c r="L54" s="87" t="s">
        <v>906</v>
      </c>
      <c r="M54" s="87" t="s">
        <v>907</v>
      </c>
      <c r="N54" s="87" t="s">
        <v>908</v>
      </c>
      <c r="O54" s="87" t="s">
        <v>619</v>
      </c>
      <c r="P54" s="87" t="s">
        <v>908</v>
      </c>
      <c r="Q54" s="87" t="s">
        <v>619</v>
      </c>
      <c r="R54" s="87" t="s">
        <v>868</v>
      </c>
      <c r="S54" s="87" t="s">
        <v>873</v>
      </c>
      <c r="T54" s="88">
        <v>41639</v>
      </c>
      <c r="U54" s="88">
        <v>41639</v>
      </c>
      <c r="V54" s="88">
        <v>41640</v>
      </c>
      <c r="W54" s="89">
        <v>72986.61</v>
      </c>
      <c r="X54" s="87" t="s">
        <v>874</v>
      </c>
      <c r="Y54" s="87">
        <v>0</v>
      </c>
      <c r="Z54" s="87">
        <v>0</v>
      </c>
      <c r="AA54" s="87">
        <v>0</v>
      </c>
      <c r="AB54" s="90">
        <v>1</v>
      </c>
      <c r="AC54" s="89">
        <v>72986.61</v>
      </c>
      <c r="AD54" s="89">
        <v>0</v>
      </c>
      <c r="AE54" s="89">
        <v>0</v>
      </c>
      <c r="AF54" s="89">
        <v>72986.61</v>
      </c>
      <c r="AG54" s="89" t="s">
        <v>619</v>
      </c>
      <c r="AH54" s="87" t="s">
        <v>592</v>
      </c>
      <c r="AI54" s="87" t="s">
        <v>620</v>
      </c>
      <c r="AJ54" s="89">
        <v>300</v>
      </c>
      <c r="AK54" s="87" t="s">
        <v>875</v>
      </c>
    </row>
    <row r="55" spans="1:37" s="87" customFormat="1" ht="15" customHeight="1">
      <c r="A55" s="87" t="s">
        <v>1063</v>
      </c>
      <c r="B55" s="87">
        <v>1</v>
      </c>
      <c r="C55" s="87" t="s">
        <v>862</v>
      </c>
      <c r="D55" s="87" t="s">
        <v>863</v>
      </c>
      <c r="E55" s="87" t="s">
        <v>1064</v>
      </c>
      <c r="F55" s="87" t="s">
        <v>865</v>
      </c>
      <c r="G55" s="87" t="s">
        <v>592</v>
      </c>
      <c r="H55" s="87" t="s">
        <v>866</v>
      </c>
      <c r="I55" s="87" t="s">
        <v>1065</v>
      </c>
      <c r="J55" s="87" t="s">
        <v>868</v>
      </c>
      <c r="K55" s="87" t="s">
        <v>868</v>
      </c>
      <c r="L55" s="87" t="s">
        <v>906</v>
      </c>
      <c r="M55" s="87" t="s">
        <v>907</v>
      </c>
      <c r="N55" s="87" t="s">
        <v>908</v>
      </c>
      <c r="O55" s="87" t="s">
        <v>619</v>
      </c>
      <c r="P55" s="87" t="s">
        <v>908</v>
      </c>
      <c r="Q55" s="87" t="s">
        <v>619</v>
      </c>
      <c r="R55" s="87" t="s">
        <v>868</v>
      </c>
      <c r="S55" s="87" t="s">
        <v>873</v>
      </c>
      <c r="T55" s="88">
        <v>41639</v>
      </c>
      <c r="U55" s="88">
        <v>41639</v>
      </c>
      <c r="V55" s="88">
        <v>41640</v>
      </c>
      <c r="W55" s="89">
        <v>72986.61</v>
      </c>
      <c r="X55" s="87" t="s">
        <v>874</v>
      </c>
      <c r="Y55" s="87">
        <v>0</v>
      </c>
      <c r="Z55" s="87">
        <v>0</v>
      </c>
      <c r="AA55" s="87">
        <v>0</v>
      </c>
      <c r="AB55" s="90">
        <v>1</v>
      </c>
      <c r="AC55" s="89">
        <v>72986.61</v>
      </c>
      <c r="AD55" s="89">
        <v>0</v>
      </c>
      <c r="AE55" s="89">
        <v>0</v>
      </c>
      <c r="AF55" s="89">
        <v>72986.61</v>
      </c>
      <c r="AG55" s="89" t="s">
        <v>619</v>
      </c>
      <c r="AH55" s="87" t="s">
        <v>592</v>
      </c>
      <c r="AI55" s="87" t="s">
        <v>620</v>
      </c>
      <c r="AJ55" s="89">
        <v>300</v>
      </c>
      <c r="AK55" s="87" t="s">
        <v>875</v>
      </c>
    </row>
    <row r="56" spans="1:37" s="87" customFormat="1" ht="15" customHeight="1">
      <c r="A56" s="87" t="s">
        <v>1066</v>
      </c>
      <c r="B56" s="87">
        <v>1</v>
      </c>
      <c r="C56" s="87" t="s">
        <v>862</v>
      </c>
      <c r="D56" s="87" t="s">
        <v>863</v>
      </c>
      <c r="E56" s="87" t="s">
        <v>1067</v>
      </c>
      <c r="F56" s="87" t="s">
        <v>865</v>
      </c>
      <c r="G56" s="87" t="s">
        <v>592</v>
      </c>
      <c r="H56" s="87" t="s">
        <v>866</v>
      </c>
      <c r="I56" s="87" t="s">
        <v>1068</v>
      </c>
      <c r="J56" s="87" t="s">
        <v>868</v>
      </c>
      <c r="K56" s="87" t="s">
        <v>868</v>
      </c>
      <c r="L56" s="87" t="s">
        <v>1069</v>
      </c>
      <c r="M56" s="87" t="s">
        <v>1070</v>
      </c>
      <c r="N56" s="87" t="s">
        <v>916</v>
      </c>
      <c r="O56" s="87" t="s">
        <v>917</v>
      </c>
      <c r="P56" s="87" t="s">
        <v>916</v>
      </c>
      <c r="Q56" s="87" t="s">
        <v>917</v>
      </c>
      <c r="R56" s="87" t="s">
        <v>868</v>
      </c>
      <c r="S56" s="87" t="s">
        <v>873</v>
      </c>
      <c r="T56" s="88">
        <v>41639</v>
      </c>
      <c r="U56" s="88">
        <v>41639</v>
      </c>
      <c r="V56" s="88">
        <v>41640</v>
      </c>
      <c r="W56" s="89">
        <v>48657.74</v>
      </c>
      <c r="X56" s="87" t="s">
        <v>874</v>
      </c>
      <c r="Y56" s="87">
        <v>0</v>
      </c>
      <c r="Z56" s="87">
        <v>0</v>
      </c>
      <c r="AA56" s="87">
        <v>0</v>
      </c>
      <c r="AB56" s="90">
        <v>1</v>
      </c>
      <c r="AC56" s="89">
        <v>48657.74</v>
      </c>
      <c r="AD56" s="89">
        <v>0</v>
      </c>
      <c r="AE56" s="89">
        <v>0</v>
      </c>
      <c r="AF56" s="89">
        <v>48657.74</v>
      </c>
      <c r="AG56" s="89" t="s">
        <v>918</v>
      </c>
      <c r="AH56" s="87" t="s">
        <v>592</v>
      </c>
      <c r="AI56" s="86" t="s">
        <v>919</v>
      </c>
      <c r="AJ56" s="89">
        <v>200</v>
      </c>
      <c r="AK56" s="87" t="s">
        <v>875</v>
      </c>
    </row>
    <row r="57" spans="1:37" s="87" customFormat="1" ht="15" customHeight="1">
      <c r="A57" s="87" t="s">
        <v>1071</v>
      </c>
      <c r="B57" s="87">
        <v>1</v>
      </c>
      <c r="C57" s="87" t="s">
        <v>862</v>
      </c>
      <c r="D57" s="87" t="s">
        <v>863</v>
      </c>
      <c r="E57" s="87" t="s">
        <v>1072</v>
      </c>
      <c r="F57" s="87" t="s">
        <v>865</v>
      </c>
      <c r="G57" s="87" t="s">
        <v>592</v>
      </c>
      <c r="H57" s="87" t="s">
        <v>866</v>
      </c>
      <c r="I57" s="87" t="s">
        <v>1073</v>
      </c>
      <c r="J57" s="87" t="s">
        <v>868</v>
      </c>
      <c r="K57" s="87" t="s">
        <v>868</v>
      </c>
      <c r="L57" s="87" t="s">
        <v>1069</v>
      </c>
      <c r="M57" s="87" t="s">
        <v>1070</v>
      </c>
      <c r="N57" s="87" t="s">
        <v>916</v>
      </c>
      <c r="O57" s="87" t="s">
        <v>917</v>
      </c>
      <c r="P57" s="87" t="s">
        <v>916</v>
      </c>
      <c r="Q57" s="87" t="s">
        <v>917</v>
      </c>
      <c r="R57" s="87" t="s">
        <v>868</v>
      </c>
      <c r="S57" s="87" t="s">
        <v>873</v>
      </c>
      <c r="T57" s="88">
        <v>41639</v>
      </c>
      <c r="U57" s="88">
        <v>41639</v>
      </c>
      <c r="V57" s="88">
        <v>41640</v>
      </c>
      <c r="W57" s="89">
        <v>671458.55</v>
      </c>
      <c r="X57" s="87" t="s">
        <v>874</v>
      </c>
      <c r="Y57" s="87">
        <v>0</v>
      </c>
      <c r="Z57" s="87">
        <v>0</v>
      </c>
      <c r="AA57" s="87">
        <v>0</v>
      </c>
      <c r="AB57" s="90">
        <v>1</v>
      </c>
      <c r="AC57" s="89">
        <v>671458.55</v>
      </c>
      <c r="AD57" s="89">
        <v>0</v>
      </c>
      <c r="AE57" s="89">
        <v>0</v>
      </c>
      <c r="AF57" s="89">
        <v>671458.55</v>
      </c>
      <c r="AG57" s="89" t="s">
        <v>918</v>
      </c>
      <c r="AH57" s="87" t="s">
        <v>592</v>
      </c>
      <c r="AI57" s="86" t="s">
        <v>919</v>
      </c>
      <c r="AJ57" s="89">
        <v>2000</v>
      </c>
      <c r="AK57" s="87" t="s">
        <v>875</v>
      </c>
    </row>
    <row r="58" spans="1:37" s="87" customFormat="1" ht="15" customHeight="1">
      <c r="A58" s="87" t="s">
        <v>1074</v>
      </c>
      <c r="B58" s="87">
        <v>1</v>
      </c>
      <c r="C58" s="87" t="s">
        <v>862</v>
      </c>
      <c r="D58" s="87" t="s">
        <v>863</v>
      </c>
      <c r="E58" s="87" t="s">
        <v>1075</v>
      </c>
      <c r="F58" s="87" t="s">
        <v>865</v>
      </c>
      <c r="G58" s="87" t="s">
        <v>592</v>
      </c>
      <c r="H58" s="87" t="s">
        <v>866</v>
      </c>
      <c r="I58" s="87" t="s">
        <v>1076</v>
      </c>
      <c r="J58" s="87" t="s">
        <v>868</v>
      </c>
      <c r="K58" s="87" t="s">
        <v>868</v>
      </c>
      <c r="L58" s="87" t="s">
        <v>912</v>
      </c>
      <c r="M58" s="87" t="s">
        <v>913</v>
      </c>
      <c r="N58" s="87" t="s">
        <v>914</v>
      </c>
      <c r="O58" s="87" t="s">
        <v>915</v>
      </c>
      <c r="P58" s="87" t="s">
        <v>916</v>
      </c>
      <c r="Q58" s="87" t="s">
        <v>917</v>
      </c>
      <c r="R58" s="87" t="s">
        <v>868</v>
      </c>
      <c r="S58" s="87" t="s">
        <v>873</v>
      </c>
      <c r="T58" s="88">
        <v>41639</v>
      </c>
      <c r="U58" s="88">
        <v>41639</v>
      </c>
      <c r="V58" s="88">
        <v>41640</v>
      </c>
      <c r="W58" s="89">
        <v>121644.35</v>
      </c>
      <c r="X58" s="87" t="s">
        <v>874</v>
      </c>
      <c r="Y58" s="87">
        <v>0</v>
      </c>
      <c r="Z58" s="87">
        <v>0</v>
      </c>
      <c r="AA58" s="87">
        <v>0</v>
      </c>
      <c r="AB58" s="90">
        <v>1</v>
      </c>
      <c r="AC58" s="89">
        <v>121644.35</v>
      </c>
      <c r="AD58" s="89">
        <v>0</v>
      </c>
      <c r="AE58" s="89">
        <v>0</v>
      </c>
      <c r="AF58" s="89">
        <v>121644.35</v>
      </c>
      <c r="AG58" s="89" t="s">
        <v>918</v>
      </c>
      <c r="AH58" s="87" t="s">
        <v>592</v>
      </c>
      <c r="AI58" s="87" t="s">
        <v>919</v>
      </c>
      <c r="AJ58" s="89">
        <v>1000</v>
      </c>
      <c r="AK58" s="87" t="s">
        <v>875</v>
      </c>
    </row>
    <row r="59" spans="1:37" s="87" customFormat="1" ht="15" customHeight="1">
      <c r="A59" s="87" t="s">
        <v>1077</v>
      </c>
      <c r="B59" s="87">
        <v>1</v>
      </c>
      <c r="C59" s="87" t="s">
        <v>862</v>
      </c>
      <c r="D59" s="87" t="s">
        <v>863</v>
      </c>
      <c r="E59" s="87" t="s">
        <v>1078</v>
      </c>
      <c r="F59" s="87" t="s">
        <v>865</v>
      </c>
      <c r="G59" s="87" t="s">
        <v>592</v>
      </c>
      <c r="H59" s="87" t="s">
        <v>866</v>
      </c>
      <c r="I59" s="87" t="s">
        <v>1079</v>
      </c>
      <c r="J59" s="87" t="s">
        <v>868</v>
      </c>
      <c r="K59" s="87" t="s">
        <v>868</v>
      </c>
      <c r="L59" s="87" t="s">
        <v>912</v>
      </c>
      <c r="M59" s="87" t="s">
        <v>913</v>
      </c>
      <c r="N59" s="87" t="s">
        <v>914</v>
      </c>
      <c r="O59" s="87" t="s">
        <v>915</v>
      </c>
      <c r="P59" s="87" t="s">
        <v>916</v>
      </c>
      <c r="Q59" s="87" t="s">
        <v>917</v>
      </c>
      <c r="R59" s="87" t="s">
        <v>868</v>
      </c>
      <c r="S59" s="87" t="s">
        <v>873</v>
      </c>
      <c r="T59" s="88">
        <v>41639</v>
      </c>
      <c r="U59" s="88">
        <v>41639</v>
      </c>
      <c r="V59" s="88">
        <v>41640</v>
      </c>
      <c r="W59" s="89">
        <v>268583.42</v>
      </c>
      <c r="X59" s="87" t="s">
        <v>874</v>
      </c>
      <c r="Y59" s="87">
        <v>0</v>
      </c>
      <c r="Z59" s="87">
        <v>0</v>
      </c>
      <c r="AA59" s="87">
        <v>0</v>
      </c>
      <c r="AB59" s="90">
        <v>1</v>
      </c>
      <c r="AC59" s="89">
        <v>268583.42</v>
      </c>
      <c r="AD59" s="89">
        <v>0</v>
      </c>
      <c r="AE59" s="89">
        <v>0</v>
      </c>
      <c r="AF59" s="89">
        <v>268583.42</v>
      </c>
      <c r="AG59" s="89" t="s">
        <v>918</v>
      </c>
      <c r="AH59" s="87" t="s">
        <v>592</v>
      </c>
      <c r="AI59" s="87" t="s">
        <v>919</v>
      </c>
      <c r="AJ59" s="89">
        <v>150</v>
      </c>
      <c r="AK59" s="87" t="s">
        <v>875</v>
      </c>
    </row>
    <row r="60" spans="1:37" s="87" customFormat="1" ht="15" customHeight="1">
      <c r="A60" s="87" t="s">
        <v>1080</v>
      </c>
      <c r="B60" s="87">
        <v>1</v>
      </c>
      <c r="C60" s="87" t="s">
        <v>862</v>
      </c>
      <c r="D60" s="87" t="s">
        <v>863</v>
      </c>
      <c r="E60" s="87" t="s">
        <v>1081</v>
      </c>
      <c r="F60" s="87" t="s">
        <v>865</v>
      </c>
      <c r="G60" s="87" t="s">
        <v>592</v>
      </c>
      <c r="H60" s="87" t="s">
        <v>866</v>
      </c>
      <c r="I60" s="87" t="s">
        <v>1082</v>
      </c>
      <c r="J60" s="87" t="s">
        <v>868</v>
      </c>
      <c r="K60" s="87" t="s">
        <v>868</v>
      </c>
      <c r="L60" s="87" t="s">
        <v>1083</v>
      </c>
      <c r="M60" s="87" t="s">
        <v>1084</v>
      </c>
      <c r="N60" s="87" t="s">
        <v>916</v>
      </c>
      <c r="O60" s="87" t="s">
        <v>917</v>
      </c>
      <c r="P60" s="87" t="s">
        <v>916</v>
      </c>
      <c r="Q60" s="87" t="s">
        <v>917</v>
      </c>
      <c r="R60" s="87" t="s">
        <v>868</v>
      </c>
      <c r="S60" s="87" t="s">
        <v>873</v>
      </c>
      <c r="T60" s="88">
        <v>41639</v>
      </c>
      <c r="U60" s="88">
        <v>41639</v>
      </c>
      <c r="V60" s="88">
        <v>41640</v>
      </c>
      <c r="W60" s="89">
        <v>1342917.1</v>
      </c>
      <c r="X60" s="87" t="s">
        <v>874</v>
      </c>
      <c r="Y60" s="87">
        <v>0</v>
      </c>
      <c r="Z60" s="87">
        <v>0</v>
      </c>
      <c r="AA60" s="87">
        <v>0</v>
      </c>
      <c r="AB60" s="90">
        <v>1</v>
      </c>
      <c r="AC60" s="89">
        <v>1342917.1</v>
      </c>
      <c r="AD60" s="89">
        <v>0</v>
      </c>
      <c r="AE60" s="89">
        <v>0</v>
      </c>
      <c r="AF60" s="89">
        <v>1342917.1</v>
      </c>
      <c r="AG60" s="89" t="s">
        <v>918</v>
      </c>
      <c r="AH60" s="87" t="s">
        <v>592</v>
      </c>
      <c r="AI60" s="86" t="s">
        <v>919</v>
      </c>
      <c r="AJ60" s="89">
        <v>2000</v>
      </c>
      <c r="AK60" s="87" t="s">
        <v>875</v>
      </c>
    </row>
    <row r="61" spans="1:37" s="87" customFormat="1" ht="15" customHeight="1">
      <c r="A61" s="87" t="s">
        <v>1085</v>
      </c>
      <c r="B61" s="87">
        <v>1</v>
      </c>
      <c r="C61" s="87" t="s">
        <v>862</v>
      </c>
      <c r="D61" s="87" t="s">
        <v>863</v>
      </c>
      <c r="E61" s="87" t="s">
        <v>1086</v>
      </c>
      <c r="F61" s="87" t="s">
        <v>865</v>
      </c>
      <c r="G61" s="87" t="s">
        <v>592</v>
      </c>
      <c r="H61" s="87" t="s">
        <v>866</v>
      </c>
      <c r="I61" s="87" t="s">
        <v>1087</v>
      </c>
      <c r="J61" s="87" t="s">
        <v>868</v>
      </c>
      <c r="K61" s="87" t="s">
        <v>868</v>
      </c>
      <c r="L61" s="87" t="s">
        <v>1083</v>
      </c>
      <c r="M61" s="87" t="s">
        <v>1084</v>
      </c>
      <c r="N61" s="87" t="s">
        <v>916</v>
      </c>
      <c r="O61" s="87" t="s">
        <v>917</v>
      </c>
      <c r="P61" s="87" t="s">
        <v>916</v>
      </c>
      <c r="Q61" s="87" t="s">
        <v>917</v>
      </c>
      <c r="R61" s="87" t="s">
        <v>868</v>
      </c>
      <c r="S61" s="87" t="s">
        <v>873</v>
      </c>
      <c r="T61" s="88">
        <v>41639</v>
      </c>
      <c r="U61" s="88">
        <v>41639</v>
      </c>
      <c r="V61" s="88">
        <v>41640</v>
      </c>
      <c r="W61" s="89">
        <v>2685834.19</v>
      </c>
      <c r="X61" s="87" t="s">
        <v>874</v>
      </c>
      <c r="Y61" s="87">
        <v>0</v>
      </c>
      <c r="Z61" s="87">
        <v>0</v>
      </c>
      <c r="AA61" s="87">
        <v>0</v>
      </c>
      <c r="AB61" s="90">
        <v>1</v>
      </c>
      <c r="AC61" s="89">
        <v>2685834.19</v>
      </c>
      <c r="AD61" s="89">
        <v>0</v>
      </c>
      <c r="AE61" s="89">
        <v>0</v>
      </c>
      <c r="AF61" s="89">
        <v>2685834.19</v>
      </c>
      <c r="AG61" s="89" t="s">
        <v>918</v>
      </c>
      <c r="AH61" s="87" t="s">
        <v>592</v>
      </c>
      <c r="AI61" s="86" t="s">
        <v>919</v>
      </c>
      <c r="AJ61" s="89">
        <v>2000</v>
      </c>
      <c r="AK61" s="87" t="s">
        <v>875</v>
      </c>
    </row>
    <row r="62" spans="1:37" s="87" customFormat="1" ht="15" customHeight="1">
      <c r="A62" s="87" t="s">
        <v>1088</v>
      </c>
      <c r="B62" s="87">
        <v>1</v>
      </c>
      <c r="C62" s="87" t="s">
        <v>862</v>
      </c>
      <c r="D62" s="87" t="s">
        <v>863</v>
      </c>
      <c r="E62" s="87" t="s">
        <v>1089</v>
      </c>
      <c r="F62" s="87" t="s">
        <v>865</v>
      </c>
      <c r="G62" s="87" t="s">
        <v>592</v>
      </c>
      <c r="H62" s="87" t="s">
        <v>866</v>
      </c>
      <c r="I62" s="87" t="s">
        <v>1090</v>
      </c>
      <c r="J62" s="87" t="s">
        <v>868</v>
      </c>
      <c r="K62" s="87" t="s">
        <v>868</v>
      </c>
      <c r="L62" s="87" t="s">
        <v>1091</v>
      </c>
      <c r="M62" s="87" t="s">
        <v>1092</v>
      </c>
      <c r="N62" s="87" t="s">
        <v>916</v>
      </c>
      <c r="O62" s="87" t="s">
        <v>917</v>
      </c>
      <c r="P62" s="87" t="s">
        <v>916</v>
      </c>
      <c r="Q62" s="87" t="s">
        <v>917</v>
      </c>
      <c r="R62" s="87" t="s">
        <v>868</v>
      </c>
      <c r="S62" s="87" t="s">
        <v>873</v>
      </c>
      <c r="T62" s="88">
        <v>41639</v>
      </c>
      <c r="U62" s="88">
        <v>41639</v>
      </c>
      <c r="V62" s="88">
        <v>41640</v>
      </c>
      <c r="W62" s="89">
        <v>3649330.64</v>
      </c>
      <c r="X62" s="87" t="s">
        <v>874</v>
      </c>
      <c r="Y62" s="87">
        <v>0</v>
      </c>
      <c r="Z62" s="87">
        <v>0</v>
      </c>
      <c r="AA62" s="87">
        <v>0</v>
      </c>
      <c r="AB62" s="90">
        <v>1</v>
      </c>
      <c r="AC62" s="89">
        <v>3649330.64</v>
      </c>
      <c r="AD62" s="89">
        <v>0</v>
      </c>
      <c r="AE62" s="89">
        <v>0</v>
      </c>
      <c r="AF62" s="89">
        <v>3649330.64</v>
      </c>
      <c r="AG62" s="89" t="s">
        <v>918</v>
      </c>
      <c r="AH62" s="87" t="s">
        <v>592</v>
      </c>
      <c r="AI62" s="86" t="s">
        <v>919</v>
      </c>
      <c r="AJ62" s="89">
        <v>50000</v>
      </c>
      <c r="AK62" s="87" t="s">
        <v>875</v>
      </c>
    </row>
    <row r="63" spans="1:37" s="87" customFormat="1" ht="15" customHeight="1">
      <c r="A63" s="87" t="s">
        <v>1093</v>
      </c>
      <c r="B63" s="87">
        <v>1</v>
      </c>
      <c r="C63" s="87" t="s">
        <v>862</v>
      </c>
      <c r="D63" s="87" t="s">
        <v>863</v>
      </c>
      <c r="E63" s="87" t="s">
        <v>1094</v>
      </c>
      <c r="F63" s="87" t="s">
        <v>865</v>
      </c>
      <c r="G63" s="87" t="s">
        <v>592</v>
      </c>
      <c r="H63" s="87" t="s">
        <v>866</v>
      </c>
      <c r="I63" s="87" t="s">
        <v>1095</v>
      </c>
      <c r="J63" s="87" t="s">
        <v>868</v>
      </c>
      <c r="K63" s="87" t="s">
        <v>868</v>
      </c>
      <c r="L63" s="87" t="s">
        <v>1096</v>
      </c>
      <c r="M63" s="87" t="s">
        <v>1097</v>
      </c>
      <c r="N63" s="87" t="s">
        <v>916</v>
      </c>
      <c r="O63" s="87" t="s">
        <v>917</v>
      </c>
      <c r="P63" s="87" t="s">
        <v>916</v>
      </c>
      <c r="Q63" s="87" t="s">
        <v>917</v>
      </c>
      <c r="R63" s="87" t="s">
        <v>868</v>
      </c>
      <c r="S63" s="87" t="s">
        <v>873</v>
      </c>
      <c r="T63" s="88">
        <v>41639</v>
      </c>
      <c r="U63" s="88">
        <v>41639</v>
      </c>
      <c r="V63" s="88">
        <v>41640</v>
      </c>
      <c r="W63" s="89">
        <v>243288.72</v>
      </c>
      <c r="X63" s="87" t="s">
        <v>874</v>
      </c>
      <c r="Y63" s="87">
        <v>0</v>
      </c>
      <c r="Z63" s="87">
        <v>0</v>
      </c>
      <c r="AA63" s="87">
        <v>0</v>
      </c>
      <c r="AB63" s="90">
        <v>1</v>
      </c>
      <c r="AC63" s="89">
        <v>243288.72</v>
      </c>
      <c r="AD63" s="89">
        <v>0</v>
      </c>
      <c r="AE63" s="89">
        <v>0</v>
      </c>
      <c r="AF63" s="89">
        <v>243288.72</v>
      </c>
      <c r="AG63" s="89" t="s">
        <v>918</v>
      </c>
      <c r="AH63" s="87" t="s">
        <v>592</v>
      </c>
      <c r="AI63" s="86" t="s">
        <v>919</v>
      </c>
      <c r="AJ63" s="89">
        <v>500</v>
      </c>
      <c r="AK63" s="87" t="s">
        <v>875</v>
      </c>
    </row>
    <row r="64" spans="1:37" s="87" customFormat="1" ht="15" customHeight="1">
      <c r="A64" s="87" t="s">
        <v>1098</v>
      </c>
      <c r="B64" s="87">
        <v>1</v>
      </c>
      <c r="C64" s="87" t="s">
        <v>862</v>
      </c>
      <c r="D64" s="87" t="s">
        <v>863</v>
      </c>
      <c r="E64" s="87" t="s">
        <v>1099</v>
      </c>
      <c r="F64" s="87" t="s">
        <v>865</v>
      </c>
      <c r="G64" s="87" t="s">
        <v>592</v>
      </c>
      <c r="H64" s="87" t="s">
        <v>866</v>
      </c>
      <c r="I64" s="87" t="s">
        <v>1100</v>
      </c>
      <c r="J64" s="87" t="s">
        <v>868</v>
      </c>
      <c r="K64" s="87" t="s">
        <v>868</v>
      </c>
      <c r="L64" s="87" t="s">
        <v>912</v>
      </c>
      <c r="M64" s="87" t="s">
        <v>913</v>
      </c>
      <c r="N64" s="87" t="s">
        <v>914</v>
      </c>
      <c r="O64" s="87" t="s">
        <v>915</v>
      </c>
      <c r="P64" s="87" t="s">
        <v>916</v>
      </c>
      <c r="Q64" s="87" t="s">
        <v>917</v>
      </c>
      <c r="R64" s="87" t="s">
        <v>868</v>
      </c>
      <c r="S64" s="87" t="s">
        <v>873</v>
      </c>
      <c r="T64" s="88">
        <v>41639</v>
      </c>
      <c r="U64" s="88">
        <v>41639</v>
      </c>
      <c r="V64" s="88">
        <v>41640</v>
      </c>
      <c r="W64" s="89">
        <v>145973.23000000001</v>
      </c>
      <c r="X64" s="87" t="s">
        <v>874</v>
      </c>
      <c r="Y64" s="87">
        <v>0</v>
      </c>
      <c r="Z64" s="87">
        <v>0</v>
      </c>
      <c r="AA64" s="87">
        <v>0</v>
      </c>
      <c r="AB64" s="90">
        <v>1</v>
      </c>
      <c r="AC64" s="89">
        <v>145973.23000000001</v>
      </c>
      <c r="AD64" s="89">
        <v>0</v>
      </c>
      <c r="AE64" s="89">
        <v>0</v>
      </c>
      <c r="AF64" s="89">
        <v>145973.23000000001</v>
      </c>
      <c r="AG64" s="89" t="s">
        <v>918</v>
      </c>
      <c r="AH64" s="87" t="s">
        <v>592</v>
      </c>
      <c r="AI64" s="87" t="s">
        <v>919</v>
      </c>
      <c r="AJ64" s="89">
        <v>700</v>
      </c>
      <c r="AK64" s="87" t="s">
        <v>875</v>
      </c>
    </row>
    <row r="65" spans="1:37" s="87" customFormat="1" ht="15" customHeight="1">
      <c r="A65" s="87" t="s">
        <v>1101</v>
      </c>
      <c r="B65" s="87">
        <v>1</v>
      </c>
      <c r="C65" s="87" t="s">
        <v>862</v>
      </c>
      <c r="D65" s="87" t="s">
        <v>863</v>
      </c>
      <c r="E65" s="87" t="s">
        <v>1102</v>
      </c>
      <c r="F65" s="87" t="s">
        <v>865</v>
      </c>
      <c r="G65" s="87" t="s">
        <v>592</v>
      </c>
      <c r="H65" s="87" t="s">
        <v>866</v>
      </c>
      <c r="I65" s="87" t="s">
        <v>1103</v>
      </c>
      <c r="J65" s="87" t="s">
        <v>868</v>
      </c>
      <c r="K65" s="87" t="s">
        <v>868</v>
      </c>
      <c r="L65" s="87" t="s">
        <v>912</v>
      </c>
      <c r="M65" s="87" t="s">
        <v>913</v>
      </c>
      <c r="N65" s="87" t="s">
        <v>914</v>
      </c>
      <c r="O65" s="87" t="s">
        <v>915</v>
      </c>
      <c r="P65" s="87" t="s">
        <v>916</v>
      </c>
      <c r="Q65" s="87" t="s">
        <v>917</v>
      </c>
      <c r="R65" s="87" t="s">
        <v>868</v>
      </c>
      <c r="S65" s="87" t="s">
        <v>873</v>
      </c>
      <c r="T65" s="88">
        <v>41639</v>
      </c>
      <c r="U65" s="88">
        <v>41639</v>
      </c>
      <c r="V65" s="88">
        <v>41640</v>
      </c>
      <c r="W65" s="89">
        <v>268583.42</v>
      </c>
      <c r="X65" s="87" t="s">
        <v>874</v>
      </c>
      <c r="Y65" s="87">
        <v>0</v>
      </c>
      <c r="Z65" s="87">
        <v>0</v>
      </c>
      <c r="AA65" s="87">
        <v>0</v>
      </c>
      <c r="AB65" s="90">
        <v>1</v>
      </c>
      <c r="AC65" s="89">
        <v>268583.42</v>
      </c>
      <c r="AD65" s="89">
        <v>0</v>
      </c>
      <c r="AE65" s="89">
        <v>0</v>
      </c>
      <c r="AF65" s="89">
        <v>268583.42</v>
      </c>
      <c r="AG65" s="89" t="s">
        <v>918</v>
      </c>
      <c r="AH65" s="87" t="s">
        <v>592</v>
      </c>
      <c r="AI65" s="87" t="s">
        <v>919</v>
      </c>
      <c r="AJ65" s="89">
        <v>150</v>
      </c>
      <c r="AK65" s="87" t="s">
        <v>875</v>
      </c>
    </row>
    <row r="66" spans="1:37" s="87" customFormat="1" ht="15" customHeight="1">
      <c r="A66" s="87" t="s">
        <v>1104</v>
      </c>
      <c r="B66" s="87">
        <v>1</v>
      </c>
      <c r="C66" s="87" t="s">
        <v>862</v>
      </c>
      <c r="D66" s="87" t="s">
        <v>863</v>
      </c>
      <c r="E66" s="87" t="s">
        <v>1105</v>
      </c>
      <c r="F66" s="87" t="s">
        <v>865</v>
      </c>
      <c r="G66" s="87" t="s">
        <v>592</v>
      </c>
      <c r="H66" s="87" t="s">
        <v>866</v>
      </c>
      <c r="I66" s="87" t="s">
        <v>1106</v>
      </c>
      <c r="J66" s="87" t="s">
        <v>868</v>
      </c>
      <c r="K66" s="87" t="s">
        <v>868</v>
      </c>
      <c r="L66" s="87" t="s">
        <v>912</v>
      </c>
      <c r="M66" s="87" t="s">
        <v>913</v>
      </c>
      <c r="N66" s="87" t="s">
        <v>914</v>
      </c>
      <c r="O66" s="87" t="s">
        <v>915</v>
      </c>
      <c r="P66" s="87" t="s">
        <v>916</v>
      </c>
      <c r="Q66" s="87" t="s">
        <v>917</v>
      </c>
      <c r="R66" s="87" t="s">
        <v>868</v>
      </c>
      <c r="S66" s="87" t="s">
        <v>873</v>
      </c>
      <c r="T66" s="88">
        <v>41639</v>
      </c>
      <c r="U66" s="88">
        <v>41639</v>
      </c>
      <c r="V66" s="88">
        <v>41640</v>
      </c>
      <c r="W66" s="89">
        <v>170302.1</v>
      </c>
      <c r="X66" s="87" t="s">
        <v>874</v>
      </c>
      <c r="Y66" s="87">
        <v>0</v>
      </c>
      <c r="Z66" s="87">
        <v>0</v>
      </c>
      <c r="AA66" s="87">
        <v>0</v>
      </c>
      <c r="AB66" s="90">
        <v>1</v>
      </c>
      <c r="AC66" s="89">
        <v>170302.1</v>
      </c>
      <c r="AD66" s="89">
        <v>0</v>
      </c>
      <c r="AE66" s="89">
        <v>0</v>
      </c>
      <c r="AF66" s="89">
        <v>170302.1</v>
      </c>
      <c r="AG66" s="89" t="s">
        <v>918</v>
      </c>
      <c r="AH66" s="87" t="s">
        <v>592</v>
      </c>
      <c r="AI66" s="87" t="s">
        <v>919</v>
      </c>
      <c r="AJ66" s="89">
        <v>1000</v>
      </c>
      <c r="AK66" s="87" t="s">
        <v>875</v>
      </c>
    </row>
    <row r="67" spans="1:37" s="87" customFormat="1" ht="15" customHeight="1">
      <c r="A67" s="87" t="s">
        <v>1107</v>
      </c>
      <c r="B67" s="87">
        <v>1</v>
      </c>
      <c r="C67" s="87" t="s">
        <v>862</v>
      </c>
      <c r="D67" s="87" t="s">
        <v>863</v>
      </c>
      <c r="E67" s="87" t="s">
        <v>1108</v>
      </c>
      <c r="F67" s="87" t="s">
        <v>865</v>
      </c>
      <c r="G67" s="87" t="s">
        <v>592</v>
      </c>
      <c r="H67" s="87" t="s">
        <v>866</v>
      </c>
      <c r="I67" s="87" t="s">
        <v>1109</v>
      </c>
      <c r="J67" s="87" t="s">
        <v>868</v>
      </c>
      <c r="K67" s="87" t="s">
        <v>868</v>
      </c>
      <c r="L67" s="87" t="s">
        <v>963</v>
      </c>
      <c r="M67" s="87" t="s">
        <v>964</v>
      </c>
      <c r="N67" s="87" t="s">
        <v>916</v>
      </c>
      <c r="O67" s="87" t="s">
        <v>917</v>
      </c>
      <c r="P67" s="87" t="s">
        <v>916</v>
      </c>
      <c r="Q67" s="87" t="s">
        <v>917</v>
      </c>
      <c r="R67" s="87" t="s">
        <v>868</v>
      </c>
      <c r="S67" s="87" t="s">
        <v>873</v>
      </c>
      <c r="T67" s="88">
        <v>41639</v>
      </c>
      <c r="U67" s="88">
        <v>41639</v>
      </c>
      <c r="V67" s="88">
        <v>41640</v>
      </c>
      <c r="W67" s="89">
        <v>121644.35</v>
      </c>
      <c r="X67" s="87" t="s">
        <v>874</v>
      </c>
      <c r="Y67" s="87">
        <v>0</v>
      </c>
      <c r="Z67" s="87">
        <v>0</v>
      </c>
      <c r="AA67" s="87">
        <v>0</v>
      </c>
      <c r="AB67" s="90">
        <v>1</v>
      </c>
      <c r="AC67" s="89">
        <v>121644.35</v>
      </c>
      <c r="AD67" s="89">
        <v>0</v>
      </c>
      <c r="AE67" s="89">
        <v>0</v>
      </c>
      <c r="AF67" s="89">
        <v>121644.35</v>
      </c>
      <c r="AG67" s="89" t="s">
        <v>918</v>
      </c>
      <c r="AH67" s="87" t="s">
        <v>592</v>
      </c>
      <c r="AI67" s="86" t="s">
        <v>919</v>
      </c>
      <c r="AJ67" s="89">
        <v>500</v>
      </c>
      <c r="AK67" s="87" t="s">
        <v>875</v>
      </c>
    </row>
    <row r="68" spans="1:37" s="87" customFormat="1" ht="15" customHeight="1">
      <c r="A68" s="87" t="s">
        <v>1110</v>
      </c>
      <c r="B68" s="87">
        <v>1</v>
      </c>
      <c r="C68" s="87" t="s">
        <v>862</v>
      </c>
      <c r="D68" s="87" t="s">
        <v>863</v>
      </c>
      <c r="E68" s="87" t="s">
        <v>1111</v>
      </c>
      <c r="F68" s="87" t="s">
        <v>865</v>
      </c>
      <c r="G68" s="87" t="s">
        <v>592</v>
      </c>
      <c r="H68" s="87" t="s">
        <v>866</v>
      </c>
      <c r="I68" s="87" t="s">
        <v>1112</v>
      </c>
      <c r="J68" s="87" t="s">
        <v>868</v>
      </c>
      <c r="K68" s="87" t="s">
        <v>868</v>
      </c>
      <c r="L68" s="87" t="s">
        <v>1113</v>
      </c>
      <c r="M68" s="87" t="s">
        <v>1114</v>
      </c>
      <c r="N68" s="87" t="s">
        <v>916</v>
      </c>
      <c r="O68" s="87" t="s">
        <v>917</v>
      </c>
      <c r="P68" s="87" t="s">
        <v>916</v>
      </c>
      <c r="Q68" s="87" t="s">
        <v>917</v>
      </c>
      <c r="R68" s="87" t="s">
        <v>868</v>
      </c>
      <c r="S68" s="87" t="s">
        <v>873</v>
      </c>
      <c r="T68" s="88">
        <v>41639</v>
      </c>
      <c r="U68" s="88">
        <v>41639</v>
      </c>
      <c r="V68" s="88">
        <v>41640</v>
      </c>
      <c r="W68" s="89">
        <v>1703020.96</v>
      </c>
      <c r="X68" s="87" t="s">
        <v>874</v>
      </c>
      <c r="Y68" s="87">
        <v>0</v>
      </c>
      <c r="Z68" s="87">
        <v>0</v>
      </c>
      <c r="AA68" s="87">
        <v>0</v>
      </c>
      <c r="AB68" s="90">
        <v>1</v>
      </c>
      <c r="AC68" s="89">
        <v>1703020.96</v>
      </c>
      <c r="AD68" s="89">
        <v>0</v>
      </c>
      <c r="AE68" s="89">
        <v>0</v>
      </c>
      <c r="AF68" s="89">
        <v>1703020.96</v>
      </c>
      <c r="AG68" s="89" t="s">
        <v>918</v>
      </c>
      <c r="AH68" s="87" t="s">
        <v>592</v>
      </c>
      <c r="AI68" s="86" t="s">
        <v>919</v>
      </c>
      <c r="AJ68" s="89">
        <v>18000</v>
      </c>
      <c r="AK68" s="87" t="s">
        <v>875</v>
      </c>
    </row>
    <row r="69" spans="1:37" s="87" customFormat="1" ht="15" customHeight="1">
      <c r="A69" s="87" t="s">
        <v>1115</v>
      </c>
      <c r="B69" s="87">
        <v>1</v>
      </c>
      <c r="C69" s="87" t="s">
        <v>862</v>
      </c>
      <c r="D69" s="87" t="s">
        <v>863</v>
      </c>
      <c r="E69" s="87" t="s">
        <v>1116</v>
      </c>
      <c r="F69" s="87" t="s">
        <v>865</v>
      </c>
      <c r="G69" s="87" t="s">
        <v>592</v>
      </c>
      <c r="H69" s="87" t="s">
        <v>866</v>
      </c>
      <c r="I69" s="87" t="s">
        <v>1117</v>
      </c>
      <c r="J69" s="87" t="s">
        <v>868</v>
      </c>
      <c r="K69" s="87" t="s">
        <v>868</v>
      </c>
      <c r="L69" s="87" t="s">
        <v>1118</v>
      </c>
      <c r="M69" s="87" t="s">
        <v>1119</v>
      </c>
      <c r="N69" s="87" t="s">
        <v>916</v>
      </c>
      <c r="O69" s="87" t="s">
        <v>917</v>
      </c>
      <c r="P69" s="87" t="s">
        <v>916</v>
      </c>
      <c r="Q69" s="87" t="s">
        <v>917</v>
      </c>
      <c r="R69" s="87" t="s">
        <v>868</v>
      </c>
      <c r="S69" s="87" t="s">
        <v>873</v>
      </c>
      <c r="T69" s="88">
        <v>41639</v>
      </c>
      <c r="U69" s="88">
        <v>41639</v>
      </c>
      <c r="V69" s="88">
        <v>41640</v>
      </c>
      <c r="W69" s="89">
        <v>729866.13</v>
      </c>
      <c r="X69" s="87" t="s">
        <v>874</v>
      </c>
      <c r="Y69" s="87">
        <v>0</v>
      </c>
      <c r="Z69" s="87">
        <v>0</v>
      </c>
      <c r="AA69" s="87">
        <v>0</v>
      </c>
      <c r="AB69" s="90">
        <v>1</v>
      </c>
      <c r="AC69" s="89">
        <v>729866.13</v>
      </c>
      <c r="AD69" s="89">
        <v>0</v>
      </c>
      <c r="AE69" s="89">
        <v>0</v>
      </c>
      <c r="AF69" s="89">
        <v>729866.13</v>
      </c>
      <c r="AG69" s="89" t="s">
        <v>918</v>
      </c>
      <c r="AH69" s="87" t="s">
        <v>592</v>
      </c>
      <c r="AI69" s="86" t="s">
        <v>919</v>
      </c>
      <c r="AJ69" s="89">
        <v>5000</v>
      </c>
      <c r="AK69" s="87" t="s">
        <v>875</v>
      </c>
    </row>
    <row r="70" spans="1:37" s="87" customFormat="1" ht="15" customHeight="1">
      <c r="A70" s="87" t="s">
        <v>1120</v>
      </c>
      <c r="B70" s="87">
        <v>1</v>
      </c>
      <c r="C70" s="87" t="s">
        <v>862</v>
      </c>
      <c r="D70" s="87" t="s">
        <v>863</v>
      </c>
      <c r="E70" s="87" t="s">
        <v>1121</v>
      </c>
      <c r="F70" s="87" t="s">
        <v>865</v>
      </c>
      <c r="G70" s="87" t="s">
        <v>592</v>
      </c>
      <c r="H70" s="87" t="s">
        <v>866</v>
      </c>
      <c r="I70" s="87" t="s">
        <v>1122</v>
      </c>
      <c r="J70" s="87" t="s">
        <v>868</v>
      </c>
      <c r="K70" s="87" t="s">
        <v>868</v>
      </c>
      <c r="L70" s="87" t="s">
        <v>912</v>
      </c>
      <c r="M70" s="87" t="s">
        <v>913</v>
      </c>
      <c r="N70" s="87" t="s">
        <v>914</v>
      </c>
      <c r="O70" s="87" t="s">
        <v>915</v>
      </c>
      <c r="P70" s="87" t="s">
        <v>916</v>
      </c>
      <c r="Q70" s="87" t="s">
        <v>917</v>
      </c>
      <c r="R70" s="87" t="s">
        <v>868</v>
      </c>
      <c r="S70" s="87" t="s">
        <v>873</v>
      </c>
      <c r="T70" s="88">
        <v>41639</v>
      </c>
      <c r="U70" s="88">
        <v>41639</v>
      </c>
      <c r="V70" s="88">
        <v>41640</v>
      </c>
      <c r="W70" s="89">
        <v>729866.13</v>
      </c>
      <c r="X70" s="87" t="s">
        <v>874</v>
      </c>
      <c r="Y70" s="87">
        <v>0</v>
      </c>
      <c r="Z70" s="87">
        <v>0</v>
      </c>
      <c r="AA70" s="87">
        <v>0</v>
      </c>
      <c r="AB70" s="90">
        <v>1</v>
      </c>
      <c r="AC70" s="89">
        <v>729866.13</v>
      </c>
      <c r="AD70" s="89">
        <v>0</v>
      </c>
      <c r="AE70" s="89">
        <v>0</v>
      </c>
      <c r="AF70" s="89">
        <v>729866.13</v>
      </c>
      <c r="AG70" s="89" t="s">
        <v>918</v>
      </c>
      <c r="AH70" s="87" t="s">
        <v>592</v>
      </c>
      <c r="AI70" s="87" t="s">
        <v>919</v>
      </c>
      <c r="AJ70" s="89">
        <v>5000</v>
      </c>
      <c r="AK70" s="87" t="s">
        <v>875</v>
      </c>
    </row>
    <row r="71" spans="1:37" s="87" customFormat="1" ht="15" customHeight="1">
      <c r="A71" s="87" t="s">
        <v>1123</v>
      </c>
      <c r="B71" s="87">
        <v>1</v>
      </c>
      <c r="C71" s="87" t="s">
        <v>862</v>
      </c>
      <c r="D71" s="87" t="s">
        <v>863</v>
      </c>
      <c r="E71" s="87" t="s">
        <v>1124</v>
      </c>
      <c r="F71" s="87" t="s">
        <v>865</v>
      </c>
      <c r="G71" s="87" t="s">
        <v>592</v>
      </c>
      <c r="H71" s="87" t="s">
        <v>866</v>
      </c>
      <c r="I71" s="87" t="s">
        <v>1125</v>
      </c>
      <c r="J71" s="87" t="s">
        <v>868</v>
      </c>
      <c r="K71" s="87" t="s">
        <v>868</v>
      </c>
      <c r="L71" s="87" t="s">
        <v>912</v>
      </c>
      <c r="M71" s="87" t="s">
        <v>913</v>
      </c>
      <c r="N71" s="87" t="s">
        <v>914</v>
      </c>
      <c r="O71" s="87" t="s">
        <v>915</v>
      </c>
      <c r="P71" s="87" t="s">
        <v>916</v>
      </c>
      <c r="Q71" s="87" t="s">
        <v>917</v>
      </c>
      <c r="R71" s="87" t="s">
        <v>868</v>
      </c>
      <c r="S71" s="87" t="s">
        <v>873</v>
      </c>
      <c r="T71" s="88">
        <v>41639</v>
      </c>
      <c r="U71" s="88">
        <v>41639</v>
      </c>
      <c r="V71" s="88">
        <v>41640</v>
      </c>
      <c r="W71" s="89">
        <v>1342917.1</v>
      </c>
      <c r="X71" s="87" t="s">
        <v>874</v>
      </c>
      <c r="Y71" s="87">
        <v>0</v>
      </c>
      <c r="Z71" s="87">
        <v>0</v>
      </c>
      <c r="AA71" s="87">
        <v>0</v>
      </c>
      <c r="AB71" s="90">
        <v>1</v>
      </c>
      <c r="AC71" s="89">
        <v>1342917.1</v>
      </c>
      <c r="AD71" s="89">
        <v>0</v>
      </c>
      <c r="AE71" s="89">
        <v>0</v>
      </c>
      <c r="AF71" s="89">
        <v>1342917.1</v>
      </c>
      <c r="AG71" s="89" t="s">
        <v>918</v>
      </c>
      <c r="AH71" s="87" t="s">
        <v>592</v>
      </c>
      <c r="AI71" s="87" t="s">
        <v>919</v>
      </c>
      <c r="AJ71" s="89">
        <v>3000</v>
      </c>
      <c r="AK71" s="87" t="s">
        <v>875</v>
      </c>
    </row>
    <row r="72" spans="1:37" s="87" customFormat="1" ht="15" customHeight="1">
      <c r="A72" s="87" t="s">
        <v>1126</v>
      </c>
      <c r="B72" s="87">
        <v>1</v>
      </c>
      <c r="C72" s="87" t="s">
        <v>862</v>
      </c>
      <c r="D72" s="87" t="s">
        <v>863</v>
      </c>
      <c r="E72" s="87" t="s">
        <v>1127</v>
      </c>
      <c r="F72" s="87" t="s">
        <v>865</v>
      </c>
      <c r="G72" s="87" t="s">
        <v>592</v>
      </c>
      <c r="H72" s="87" t="s">
        <v>866</v>
      </c>
      <c r="I72" s="87" t="s">
        <v>1128</v>
      </c>
      <c r="J72" s="87" t="s">
        <v>868</v>
      </c>
      <c r="K72" s="87" t="s">
        <v>868</v>
      </c>
      <c r="L72" s="87" t="s">
        <v>1129</v>
      </c>
      <c r="M72" s="87" t="s">
        <v>1130</v>
      </c>
      <c r="N72" s="87" t="s">
        <v>916</v>
      </c>
      <c r="O72" s="87" t="s">
        <v>917</v>
      </c>
      <c r="P72" s="87" t="s">
        <v>916</v>
      </c>
      <c r="Q72" s="87" t="s">
        <v>917</v>
      </c>
      <c r="R72" s="87" t="s">
        <v>868</v>
      </c>
      <c r="S72" s="87" t="s">
        <v>873</v>
      </c>
      <c r="T72" s="88">
        <v>41639</v>
      </c>
      <c r="U72" s="88">
        <v>41639</v>
      </c>
      <c r="V72" s="88">
        <v>41640</v>
      </c>
      <c r="W72" s="89">
        <v>268583.42</v>
      </c>
      <c r="X72" s="87" t="s">
        <v>874</v>
      </c>
      <c r="Y72" s="87">
        <v>0</v>
      </c>
      <c r="Z72" s="87">
        <v>0</v>
      </c>
      <c r="AA72" s="87">
        <v>0</v>
      </c>
      <c r="AB72" s="90">
        <v>1</v>
      </c>
      <c r="AC72" s="89">
        <v>268583.42</v>
      </c>
      <c r="AD72" s="89">
        <v>0</v>
      </c>
      <c r="AE72" s="89">
        <v>0</v>
      </c>
      <c r="AF72" s="89">
        <v>268583.42</v>
      </c>
      <c r="AG72" s="89" t="s">
        <v>918</v>
      </c>
      <c r="AH72" s="87" t="s">
        <v>592</v>
      </c>
      <c r="AI72" s="86" t="s">
        <v>919</v>
      </c>
      <c r="AJ72" s="89">
        <v>2000</v>
      </c>
      <c r="AK72" s="87" t="s">
        <v>875</v>
      </c>
    </row>
    <row r="73" spans="1:37" s="87" customFormat="1" ht="15" customHeight="1">
      <c r="A73" s="87" t="s">
        <v>1131</v>
      </c>
      <c r="B73" s="87">
        <v>1</v>
      </c>
      <c r="C73" s="87" t="s">
        <v>862</v>
      </c>
      <c r="D73" s="87" t="s">
        <v>863</v>
      </c>
      <c r="E73" s="87" t="s">
        <v>1132</v>
      </c>
      <c r="F73" s="87" t="s">
        <v>865</v>
      </c>
      <c r="G73" s="87" t="s">
        <v>592</v>
      </c>
      <c r="H73" s="87" t="s">
        <v>866</v>
      </c>
      <c r="I73" s="87" t="s">
        <v>1133</v>
      </c>
      <c r="J73" s="87" t="s">
        <v>868</v>
      </c>
      <c r="K73" s="87" t="s">
        <v>868</v>
      </c>
      <c r="L73" s="87" t="s">
        <v>1129</v>
      </c>
      <c r="M73" s="87" t="s">
        <v>1130</v>
      </c>
      <c r="N73" s="87" t="s">
        <v>916</v>
      </c>
      <c r="O73" s="87" t="s">
        <v>917</v>
      </c>
      <c r="P73" s="87" t="s">
        <v>916</v>
      </c>
      <c r="Q73" s="87" t="s">
        <v>917</v>
      </c>
      <c r="R73" s="87" t="s">
        <v>868</v>
      </c>
      <c r="S73" s="87" t="s">
        <v>873</v>
      </c>
      <c r="T73" s="88">
        <v>41639</v>
      </c>
      <c r="U73" s="88">
        <v>41639</v>
      </c>
      <c r="V73" s="88">
        <v>41640</v>
      </c>
      <c r="W73" s="89">
        <v>486577.42</v>
      </c>
      <c r="X73" s="87" t="s">
        <v>874</v>
      </c>
      <c r="Y73" s="87">
        <v>0</v>
      </c>
      <c r="Z73" s="87">
        <v>0</v>
      </c>
      <c r="AA73" s="87">
        <v>0</v>
      </c>
      <c r="AB73" s="90">
        <v>1</v>
      </c>
      <c r="AC73" s="89">
        <v>486577.42</v>
      </c>
      <c r="AD73" s="89">
        <v>0</v>
      </c>
      <c r="AE73" s="89">
        <v>0</v>
      </c>
      <c r="AF73" s="89">
        <v>486577.42</v>
      </c>
      <c r="AG73" s="89" t="s">
        <v>918</v>
      </c>
      <c r="AH73" s="87" t="s">
        <v>592</v>
      </c>
      <c r="AI73" s="86" t="s">
        <v>919</v>
      </c>
      <c r="AJ73" s="89">
        <v>1500</v>
      </c>
      <c r="AK73" s="87" t="s">
        <v>875</v>
      </c>
    </row>
    <row r="74" spans="1:37" s="87" customFormat="1" ht="15" customHeight="1">
      <c r="A74" s="87" t="s">
        <v>1134</v>
      </c>
      <c r="B74" s="87">
        <v>1</v>
      </c>
      <c r="C74" s="87" t="s">
        <v>862</v>
      </c>
      <c r="D74" s="87" t="s">
        <v>863</v>
      </c>
      <c r="E74" s="87" t="s">
        <v>928</v>
      </c>
      <c r="F74" s="87" t="s">
        <v>865</v>
      </c>
      <c r="G74" s="87" t="s">
        <v>592</v>
      </c>
      <c r="H74" s="87" t="s">
        <v>866</v>
      </c>
      <c r="I74" s="87" t="s">
        <v>1135</v>
      </c>
      <c r="J74" s="87" t="s">
        <v>868</v>
      </c>
      <c r="K74" s="87" t="s">
        <v>868</v>
      </c>
      <c r="L74" s="87" t="s">
        <v>1136</v>
      </c>
      <c r="M74" s="87" t="s">
        <v>1137</v>
      </c>
      <c r="N74" s="87" t="s">
        <v>916</v>
      </c>
      <c r="O74" s="87" t="s">
        <v>917</v>
      </c>
      <c r="P74" s="87" t="s">
        <v>916</v>
      </c>
      <c r="Q74" s="87" t="s">
        <v>917</v>
      </c>
      <c r="R74" s="87" t="s">
        <v>868</v>
      </c>
      <c r="S74" s="87" t="s">
        <v>873</v>
      </c>
      <c r="T74" s="88">
        <v>41639</v>
      </c>
      <c r="U74" s="88">
        <v>41639</v>
      </c>
      <c r="V74" s="88">
        <v>41640</v>
      </c>
      <c r="W74" s="89">
        <v>145973.23000000001</v>
      </c>
      <c r="X74" s="87" t="s">
        <v>874</v>
      </c>
      <c r="Y74" s="87">
        <v>0</v>
      </c>
      <c r="Z74" s="87">
        <v>0</v>
      </c>
      <c r="AA74" s="87">
        <v>0</v>
      </c>
      <c r="AB74" s="90">
        <v>1</v>
      </c>
      <c r="AC74" s="89">
        <v>145973.23000000001</v>
      </c>
      <c r="AD74" s="89">
        <v>0</v>
      </c>
      <c r="AE74" s="89">
        <v>0</v>
      </c>
      <c r="AF74" s="89">
        <v>145973.23000000001</v>
      </c>
      <c r="AG74" s="89" t="s">
        <v>918</v>
      </c>
      <c r="AH74" s="87" t="s">
        <v>592</v>
      </c>
      <c r="AI74" s="86" t="s">
        <v>919</v>
      </c>
      <c r="AJ74" s="89">
        <v>500</v>
      </c>
      <c r="AK74" s="87" t="s">
        <v>875</v>
      </c>
    </row>
    <row r="75" spans="1:37" s="87" customFormat="1" ht="15" customHeight="1">
      <c r="A75" s="87" t="s">
        <v>1138</v>
      </c>
      <c r="B75" s="87">
        <v>1</v>
      </c>
      <c r="C75" s="87" t="s">
        <v>862</v>
      </c>
      <c r="D75" s="87" t="s">
        <v>863</v>
      </c>
      <c r="E75" s="87" t="s">
        <v>1139</v>
      </c>
      <c r="F75" s="87" t="s">
        <v>865</v>
      </c>
      <c r="G75" s="87" t="s">
        <v>592</v>
      </c>
      <c r="H75" s="87" t="s">
        <v>866</v>
      </c>
      <c r="I75" s="87" t="s">
        <v>1140</v>
      </c>
      <c r="J75" s="87" t="s">
        <v>868</v>
      </c>
      <c r="K75" s="87" t="s">
        <v>868</v>
      </c>
      <c r="L75" s="87" t="s">
        <v>1141</v>
      </c>
      <c r="M75" s="87" t="s">
        <v>1142</v>
      </c>
      <c r="N75" s="87" t="s">
        <v>916</v>
      </c>
      <c r="O75" s="87" t="s">
        <v>917</v>
      </c>
      <c r="P75" s="87" t="s">
        <v>916</v>
      </c>
      <c r="Q75" s="87" t="s">
        <v>917</v>
      </c>
      <c r="R75" s="87" t="s">
        <v>868</v>
      </c>
      <c r="S75" s="87" t="s">
        <v>873</v>
      </c>
      <c r="T75" s="88">
        <v>41639</v>
      </c>
      <c r="U75" s="88">
        <v>41639</v>
      </c>
      <c r="V75" s="88">
        <v>41640</v>
      </c>
      <c r="W75" s="89">
        <v>243288.71</v>
      </c>
      <c r="X75" s="87" t="s">
        <v>874</v>
      </c>
      <c r="Y75" s="87">
        <v>0</v>
      </c>
      <c r="Z75" s="87">
        <v>0</v>
      </c>
      <c r="AA75" s="87">
        <v>0</v>
      </c>
      <c r="AB75" s="90">
        <v>1</v>
      </c>
      <c r="AC75" s="89">
        <v>243288.71</v>
      </c>
      <c r="AD75" s="89">
        <v>0</v>
      </c>
      <c r="AE75" s="89">
        <v>0</v>
      </c>
      <c r="AF75" s="89">
        <v>243288.71</v>
      </c>
      <c r="AG75" s="89" t="s">
        <v>918</v>
      </c>
      <c r="AH75" s="87" t="s">
        <v>592</v>
      </c>
      <c r="AI75" s="86" t="s">
        <v>919</v>
      </c>
      <c r="AJ75" s="89">
        <v>4000</v>
      </c>
      <c r="AK75" s="87" t="s">
        <v>875</v>
      </c>
    </row>
    <row r="76" spans="1:37" s="87" customFormat="1" ht="15" customHeight="1">
      <c r="A76" s="87" t="s">
        <v>1143</v>
      </c>
      <c r="B76" s="87">
        <v>1</v>
      </c>
      <c r="C76" s="87" t="s">
        <v>862</v>
      </c>
      <c r="D76" s="87" t="s">
        <v>863</v>
      </c>
      <c r="E76" s="87" t="s">
        <v>1144</v>
      </c>
      <c r="F76" s="87" t="s">
        <v>865</v>
      </c>
      <c r="G76" s="87" t="s">
        <v>592</v>
      </c>
      <c r="H76" s="87" t="s">
        <v>866</v>
      </c>
      <c r="I76" s="87" t="s">
        <v>1145</v>
      </c>
      <c r="J76" s="87" t="s">
        <v>868</v>
      </c>
      <c r="K76" s="87" t="s">
        <v>868</v>
      </c>
      <c r="L76" s="87" t="s">
        <v>912</v>
      </c>
      <c r="M76" s="87" t="s">
        <v>913</v>
      </c>
      <c r="N76" s="87" t="s">
        <v>914</v>
      </c>
      <c r="O76" s="87" t="s">
        <v>915</v>
      </c>
      <c r="P76" s="87" t="s">
        <v>916</v>
      </c>
      <c r="Q76" s="87" t="s">
        <v>917</v>
      </c>
      <c r="R76" s="87" t="s">
        <v>868</v>
      </c>
      <c r="S76" s="87" t="s">
        <v>873</v>
      </c>
      <c r="T76" s="88">
        <v>41639</v>
      </c>
      <c r="U76" s="88">
        <v>41639</v>
      </c>
      <c r="V76" s="88">
        <v>41640</v>
      </c>
      <c r="W76" s="89">
        <v>243288.72</v>
      </c>
      <c r="X76" s="87" t="s">
        <v>874</v>
      </c>
      <c r="Y76" s="87">
        <v>0</v>
      </c>
      <c r="Z76" s="87">
        <v>0</v>
      </c>
      <c r="AA76" s="87">
        <v>0</v>
      </c>
      <c r="AB76" s="90">
        <v>1</v>
      </c>
      <c r="AC76" s="89">
        <v>243288.72</v>
      </c>
      <c r="AD76" s="89">
        <v>0</v>
      </c>
      <c r="AE76" s="89">
        <v>0</v>
      </c>
      <c r="AF76" s="89">
        <v>243288.72</v>
      </c>
      <c r="AG76" s="89" t="s">
        <v>918</v>
      </c>
      <c r="AH76" s="87" t="s">
        <v>592</v>
      </c>
      <c r="AI76" s="87" t="s">
        <v>919</v>
      </c>
      <c r="AJ76" s="89">
        <v>500</v>
      </c>
      <c r="AK76" s="87" t="s">
        <v>875</v>
      </c>
    </row>
    <row r="77" spans="1:37" s="87" customFormat="1" ht="15" customHeight="1">
      <c r="A77" s="87" t="s">
        <v>1146</v>
      </c>
      <c r="B77" s="87">
        <v>1</v>
      </c>
      <c r="C77" s="87" t="s">
        <v>862</v>
      </c>
      <c r="D77" s="87" t="s">
        <v>863</v>
      </c>
      <c r="E77" s="87" t="s">
        <v>1147</v>
      </c>
      <c r="F77" s="87" t="s">
        <v>865</v>
      </c>
      <c r="G77" s="87" t="s">
        <v>592</v>
      </c>
      <c r="H77" s="87" t="s">
        <v>866</v>
      </c>
      <c r="I77" s="87" t="s">
        <v>1148</v>
      </c>
      <c r="J77" s="87" t="s">
        <v>868</v>
      </c>
      <c r="K77" s="87" t="s">
        <v>868</v>
      </c>
      <c r="L77" s="87" t="s">
        <v>912</v>
      </c>
      <c r="M77" s="87" t="s">
        <v>913</v>
      </c>
      <c r="N77" s="87" t="s">
        <v>914</v>
      </c>
      <c r="O77" s="87" t="s">
        <v>915</v>
      </c>
      <c r="P77" s="87" t="s">
        <v>916</v>
      </c>
      <c r="Q77" s="87" t="s">
        <v>917</v>
      </c>
      <c r="R77" s="87" t="s">
        <v>868</v>
      </c>
      <c r="S77" s="87" t="s">
        <v>873</v>
      </c>
      <c r="T77" s="88">
        <v>41639</v>
      </c>
      <c r="U77" s="88">
        <v>41639</v>
      </c>
      <c r="V77" s="88">
        <v>41640</v>
      </c>
      <c r="W77" s="89">
        <v>97315.49</v>
      </c>
      <c r="X77" s="87" t="s">
        <v>874</v>
      </c>
      <c r="Y77" s="87">
        <v>0</v>
      </c>
      <c r="Z77" s="87">
        <v>0</v>
      </c>
      <c r="AA77" s="87">
        <v>0</v>
      </c>
      <c r="AB77" s="90">
        <v>1</v>
      </c>
      <c r="AC77" s="89">
        <v>97315.49</v>
      </c>
      <c r="AD77" s="89">
        <v>0</v>
      </c>
      <c r="AE77" s="89">
        <v>0</v>
      </c>
      <c r="AF77" s="89">
        <v>97315.49</v>
      </c>
      <c r="AG77" s="89" t="s">
        <v>918</v>
      </c>
      <c r="AH77" s="87" t="s">
        <v>592</v>
      </c>
      <c r="AI77" s="87" t="s">
        <v>919</v>
      </c>
      <c r="AJ77" s="89">
        <v>400</v>
      </c>
      <c r="AK77" s="87" t="s">
        <v>875</v>
      </c>
    </row>
    <row r="78" spans="1:37" s="87" customFormat="1" ht="15" customHeight="1">
      <c r="A78" s="87" t="s">
        <v>1149</v>
      </c>
      <c r="B78" s="87">
        <v>1</v>
      </c>
      <c r="C78" s="87" t="s">
        <v>862</v>
      </c>
      <c r="D78" s="87" t="s">
        <v>863</v>
      </c>
      <c r="E78" s="87" t="s">
        <v>1150</v>
      </c>
      <c r="F78" s="87" t="s">
        <v>865</v>
      </c>
      <c r="G78" s="87" t="s">
        <v>592</v>
      </c>
      <c r="H78" s="87" t="s">
        <v>866</v>
      </c>
      <c r="I78" s="87" t="s">
        <v>1151</v>
      </c>
      <c r="J78" s="87" t="s">
        <v>868</v>
      </c>
      <c r="K78" s="87" t="s">
        <v>868</v>
      </c>
      <c r="L78" s="87" t="s">
        <v>1152</v>
      </c>
      <c r="M78" s="87" t="s">
        <v>1153</v>
      </c>
      <c r="N78" s="87" t="s">
        <v>916</v>
      </c>
      <c r="O78" s="87" t="s">
        <v>917</v>
      </c>
      <c r="P78" s="87" t="s">
        <v>916</v>
      </c>
      <c r="Q78" s="87" t="s">
        <v>917</v>
      </c>
      <c r="R78" s="87" t="s">
        <v>868</v>
      </c>
      <c r="S78" s="87" t="s">
        <v>873</v>
      </c>
      <c r="T78" s="88">
        <v>41639</v>
      </c>
      <c r="U78" s="88">
        <v>41639</v>
      </c>
      <c r="V78" s="88">
        <v>41640</v>
      </c>
      <c r="W78" s="89">
        <v>24328.87</v>
      </c>
      <c r="X78" s="87" t="s">
        <v>874</v>
      </c>
      <c r="Y78" s="87">
        <v>0</v>
      </c>
      <c r="Z78" s="87">
        <v>0</v>
      </c>
      <c r="AA78" s="87">
        <v>0</v>
      </c>
      <c r="AB78" s="90">
        <v>1</v>
      </c>
      <c r="AC78" s="89">
        <v>24328.87</v>
      </c>
      <c r="AD78" s="89">
        <v>0</v>
      </c>
      <c r="AE78" s="89">
        <v>0</v>
      </c>
      <c r="AF78" s="89">
        <v>24328.87</v>
      </c>
      <c r="AG78" s="89" t="s">
        <v>918</v>
      </c>
      <c r="AH78" s="87" t="s">
        <v>592</v>
      </c>
      <c r="AI78" s="86" t="s">
        <v>919</v>
      </c>
      <c r="AJ78" s="89">
        <v>100</v>
      </c>
      <c r="AK78" s="87" t="s">
        <v>875</v>
      </c>
    </row>
    <row r="79" spans="1:37" s="87" customFormat="1" ht="15" customHeight="1">
      <c r="A79" s="87" t="s">
        <v>1154</v>
      </c>
      <c r="B79" s="87">
        <v>1</v>
      </c>
      <c r="C79" s="87" t="s">
        <v>862</v>
      </c>
      <c r="D79" s="87" t="s">
        <v>863</v>
      </c>
      <c r="E79" s="87" t="s">
        <v>1155</v>
      </c>
      <c r="F79" s="87" t="s">
        <v>865</v>
      </c>
      <c r="G79" s="87" t="s">
        <v>592</v>
      </c>
      <c r="H79" s="87" t="s">
        <v>866</v>
      </c>
      <c r="I79" s="87" t="s">
        <v>1156</v>
      </c>
      <c r="J79" s="87" t="s">
        <v>868</v>
      </c>
      <c r="K79" s="87" t="s">
        <v>868</v>
      </c>
      <c r="L79" s="87" t="s">
        <v>912</v>
      </c>
      <c r="M79" s="87" t="s">
        <v>913</v>
      </c>
      <c r="N79" s="87" t="s">
        <v>914</v>
      </c>
      <c r="O79" s="87" t="s">
        <v>915</v>
      </c>
      <c r="P79" s="87" t="s">
        <v>916</v>
      </c>
      <c r="Q79" s="87" t="s">
        <v>917</v>
      </c>
      <c r="R79" s="87" t="s">
        <v>868</v>
      </c>
      <c r="S79" s="87" t="s">
        <v>873</v>
      </c>
      <c r="T79" s="88">
        <v>41639</v>
      </c>
      <c r="U79" s="88">
        <v>41639</v>
      </c>
      <c r="V79" s="88">
        <v>41640</v>
      </c>
      <c r="W79" s="89">
        <v>72986.61</v>
      </c>
      <c r="X79" s="87" t="s">
        <v>874</v>
      </c>
      <c r="Y79" s="87">
        <v>0</v>
      </c>
      <c r="Z79" s="87">
        <v>0</v>
      </c>
      <c r="AA79" s="87">
        <v>0</v>
      </c>
      <c r="AB79" s="90">
        <v>1</v>
      </c>
      <c r="AC79" s="89">
        <v>72986.61</v>
      </c>
      <c r="AD79" s="89">
        <v>0</v>
      </c>
      <c r="AE79" s="89">
        <v>0</v>
      </c>
      <c r="AF79" s="89">
        <v>72986.61</v>
      </c>
      <c r="AG79" s="89" t="s">
        <v>918</v>
      </c>
      <c r="AH79" s="87" t="s">
        <v>592</v>
      </c>
      <c r="AI79" s="87" t="s">
        <v>919</v>
      </c>
      <c r="AJ79" s="89">
        <v>800</v>
      </c>
      <c r="AK79" s="87" t="s">
        <v>875</v>
      </c>
    </row>
    <row r="80" spans="1:37" s="87" customFormat="1" ht="15" customHeight="1">
      <c r="A80" s="87" t="s">
        <v>1157</v>
      </c>
      <c r="B80" s="87">
        <v>1</v>
      </c>
      <c r="C80" s="87" t="s">
        <v>862</v>
      </c>
      <c r="D80" s="87" t="s">
        <v>863</v>
      </c>
      <c r="E80" s="87" t="s">
        <v>1158</v>
      </c>
      <c r="F80" s="87" t="s">
        <v>865</v>
      </c>
      <c r="G80" s="87" t="s">
        <v>592</v>
      </c>
      <c r="H80" s="87" t="s">
        <v>866</v>
      </c>
      <c r="I80" s="87" t="s">
        <v>1159</v>
      </c>
      <c r="J80" s="87" t="s">
        <v>868</v>
      </c>
      <c r="K80" s="87" t="s">
        <v>868</v>
      </c>
      <c r="L80" s="87" t="s">
        <v>912</v>
      </c>
      <c r="M80" s="87" t="s">
        <v>913</v>
      </c>
      <c r="N80" s="87" t="s">
        <v>916</v>
      </c>
      <c r="O80" s="87" t="s">
        <v>917</v>
      </c>
      <c r="P80" s="87" t="s">
        <v>916</v>
      </c>
      <c r="Q80" s="87" t="s">
        <v>917</v>
      </c>
      <c r="R80" s="87" t="s">
        <v>868</v>
      </c>
      <c r="S80" s="87" t="s">
        <v>873</v>
      </c>
      <c r="T80" s="88">
        <v>41639</v>
      </c>
      <c r="U80" s="88">
        <v>41639</v>
      </c>
      <c r="V80" s="88">
        <v>41640</v>
      </c>
      <c r="W80" s="89">
        <v>729866.13</v>
      </c>
      <c r="X80" s="87" t="s">
        <v>874</v>
      </c>
      <c r="Y80" s="87">
        <v>0</v>
      </c>
      <c r="Z80" s="87">
        <v>0</v>
      </c>
      <c r="AA80" s="87">
        <v>0</v>
      </c>
      <c r="AB80" s="90">
        <v>1</v>
      </c>
      <c r="AC80" s="89">
        <v>729866.13</v>
      </c>
      <c r="AD80" s="89">
        <v>0</v>
      </c>
      <c r="AE80" s="89">
        <v>0</v>
      </c>
      <c r="AF80" s="89">
        <v>729866.13</v>
      </c>
      <c r="AG80" s="89" t="s">
        <v>918</v>
      </c>
      <c r="AH80" s="87" t="s">
        <v>592</v>
      </c>
      <c r="AI80" s="86" t="s">
        <v>919</v>
      </c>
      <c r="AJ80" s="89">
        <v>2000</v>
      </c>
      <c r="AK80" s="87" t="s">
        <v>875</v>
      </c>
    </row>
    <row r="81" spans="1:37" s="87" customFormat="1" ht="15" customHeight="1">
      <c r="A81" s="87" t="s">
        <v>1160</v>
      </c>
      <c r="B81" s="87">
        <v>1</v>
      </c>
      <c r="C81" s="87" t="s">
        <v>862</v>
      </c>
      <c r="D81" s="87" t="s">
        <v>863</v>
      </c>
      <c r="E81" s="87" t="s">
        <v>1161</v>
      </c>
      <c r="F81" s="87" t="s">
        <v>865</v>
      </c>
      <c r="G81" s="87" t="s">
        <v>592</v>
      </c>
      <c r="H81" s="87" t="s">
        <v>866</v>
      </c>
      <c r="I81" s="87" t="s">
        <v>1162</v>
      </c>
      <c r="J81" s="87" t="s">
        <v>868</v>
      </c>
      <c r="K81" s="87" t="s">
        <v>868</v>
      </c>
      <c r="L81" s="87" t="s">
        <v>912</v>
      </c>
      <c r="M81" s="87" t="s">
        <v>913</v>
      </c>
      <c r="N81" s="87" t="s">
        <v>914</v>
      </c>
      <c r="O81" s="87" t="s">
        <v>915</v>
      </c>
      <c r="P81" s="87" t="s">
        <v>916</v>
      </c>
      <c r="Q81" s="87" t="s">
        <v>917</v>
      </c>
      <c r="R81" s="87" t="s">
        <v>868</v>
      </c>
      <c r="S81" s="87" t="s">
        <v>873</v>
      </c>
      <c r="T81" s="88">
        <v>41639</v>
      </c>
      <c r="U81" s="88">
        <v>41639</v>
      </c>
      <c r="V81" s="88">
        <v>41640</v>
      </c>
      <c r="W81" s="89">
        <v>121644.35</v>
      </c>
      <c r="X81" s="87" t="s">
        <v>874</v>
      </c>
      <c r="Y81" s="87">
        <v>0</v>
      </c>
      <c r="Z81" s="87">
        <v>0</v>
      </c>
      <c r="AA81" s="87">
        <v>0</v>
      </c>
      <c r="AB81" s="90">
        <v>1</v>
      </c>
      <c r="AC81" s="89">
        <v>121644.35</v>
      </c>
      <c r="AD81" s="89">
        <v>0</v>
      </c>
      <c r="AE81" s="89">
        <v>0</v>
      </c>
      <c r="AF81" s="89">
        <v>121644.35</v>
      </c>
      <c r="AG81" s="89" t="s">
        <v>918</v>
      </c>
      <c r="AH81" s="87" t="s">
        <v>592</v>
      </c>
      <c r="AI81" s="87" t="s">
        <v>919</v>
      </c>
      <c r="AJ81" s="89">
        <v>500</v>
      </c>
      <c r="AK81" s="87" t="s">
        <v>875</v>
      </c>
    </row>
    <row r="82" spans="1:37" s="87" customFormat="1" ht="15" customHeight="1">
      <c r="A82" s="87" t="s">
        <v>1163</v>
      </c>
      <c r="B82" s="87">
        <v>1</v>
      </c>
      <c r="C82" s="87" t="s">
        <v>862</v>
      </c>
      <c r="D82" s="87" t="s">
        <v>863</v>
      </c>
      <c r="E82" s="87" t="s">
        <v>1164</v>
      </c>
      <c r="F82" s="87" t="s">
        <v>865</v>
      </c>
      <c r="G82" s="87" t="s">
        <v>592</v>
      </c>
      <c r="H82" s="87" t="s">
        <v>866</v>
      </c>
      <c r="I82" s="87" t="s">
        <v>1165</v>
      </c>
      <c r="J82" s="87" t="s">
        <v>868</v>
      </c>
      <c r="K82" s="87" t="s">
        <v>868</v>
      </c>
      <c r="L82" s="87" t="s">
        <v>912</v>
      </c>
      <c r="M82" s="87" t="s">
        <v>913</v>
      </c>
      <c r="N82" s="87" t="s">
        <v>914</v>
      </c>
      <c r="O82" s="87" t="s">
        <v>915</v>
      </c>
      <c r="P82" s="87" t="s">
        <v>916</v>
      </c>
      <c r="Q82" s="87" t="s">
        <v>917</v>
      </c>
      <c r="R82" s="87" t="s">
        <v>868</v>
      </c>
      <c r="S82" s="87" t="s">
        <v>873</v>
      </c>
      <c r="T82" s="88">
        <v>41639</v>
      </c>
      <c r="U82" s="88">
        <v>41639</v>
      </c>
      <c r="V82" s="88">
        <v>41640</v>
      </c>
      <c r="W82" s="89">
        <v>4028751.29</v>
      </c>
      <c r="X82" s="87" t="s">
        <v>874</v>
      </c>
      <c r="Y82" s="87">
        <v>0</v>
      </c>
      <c r="Z82" s="87">
        <v>0</v>
      </c>
      <c r="AA82" s="87">
        <v>0</v>
      </c>
      <c r="AB82" s="90">
        <v>1</v>
      </c>
      <c r="AC82" s="89">
        <v>4028751.29</v>
      </c>
      <c r="AD82" s="89">
        <v>0</v>
      </c>
      <c r="AE82" s="89">
        <v>0</v>
      </c>
      <c r="AF82" s="89">
        <v>4028751.29</v>
      </c>
      <c r="AG82" s="89" t="s">
        <v>918</v>
      </c>
      <c r="AH82" s="87" t="s">
        <v>592</v>
      </c>
      <c r="AI82" s="87" t="s">
        <v>919</v>
      </c>
      <c r="AJ82" s="89">
        <v>8000</v>
      </c>
      <c r="AK82" s="87" t="s">
        <v>875</v>
      </c>
    </row>
    <row r="83" spans="1:37" s="87" customFormat="1" ht="15" customHeight="1">
      <c r="A83" s="87" t="s">
        <v>1166</v>
      </c>
      <c r="B83" s="87">
        <v>1</v>
      </c>
      <c r="C83" s="87" t="s">
        <v>862</v>
      </c>
      <c r="D83" s="87" t="s">
        <v>863</v>
      </c>
      <c r="E83" s="87" t="s">
        <v>1167</v>
      </c>
      <c r="F83" s="87" t="s">
        <v>865</v>
      </c>
      <c r="G83" s="87" t="s">
        <v>592</v>
      </c>
      <c r="H83" s="87" t="s">
        <v>866</v>
      </c>
      <c r="I83" s="87" t="s">
        <v>1168</v>
      </c>
      <c r="J83" s="87" t="s">
        <v>868</v>
      </c>
      <c r="K83" s="87" t="s">
        <v>868</v>
      </c>
      <c r="L83" s="87" t="s">
        <v>1169</v>
      </c>
      <c r="M83" s="87" t="s">
        <v>1170</v>
      </c>
      <c r="N83" s="87" t="s">
        <v>916</v>
      </c>
      <c r="O83" s="87" t="s">
        <v>917</v>
      </c>
      <c r="P83" s="87" t="s">
        <v>916</v>
      </c>
      <c r="Q83" s="87" t="s">
        <v>917</v>
      </c>
      <c r="R83" s="87" t="s">
        <v>868</v>
      </c>
      <c r="S83" s="87" t="s">
        <v>873</v>
      </c>
      <c r="T83" s="88">
        <v>41639</v>
      </c>
      <c r="U83" s="88">
        <v>41639</v>
      </c>
      <c r="V83" s="88">
        <v>41640</v>
      </c>
      <c r="W83" s="89">
        <v>121644.35</v>
      </c>
      <c r="X83" s="87" t="s">
        <v>874</v>
      </c>
      <c r="Y83" s="87">
        <v>0</v>
      </c>
      <c r="Z83" s="87">
        <v>0</v>
      </c>
      <c r="AA83" s="87">
        <v>0</v>
      </c>
      <c r="AB83" s="90">
        <v>1</v>
      </c>
      <c r="AC83" s="89">
        <v>121644.35</v>
      </c>
      <c r="AD83" s="89">
        <v>0</v>
      </c>
      <c r="AE83" s="89">
        <v>0</v>
      </c>
      <c r="AF83" s="89">
        <v>121644.35</v>
      </c>
      <c r="AG83" s="89" t="s">
        <v>918</v>
      </c>
      <c r="AH83" s="87" t="s">
        <v>592</v>
      </c>
      <c r="AI83" s="86" t="s">
        <v>919</v>
      </c>
      <c r="AJ83" s="89">
        <v>500</v>
      </c>
      <c r="AK83" s="87" t="s">
        <v>875</v>
      </c>
    </row>
    <row r="84" spans="1:37" s="87" customFormat="1" ht="15" customHeight="1">
      <c r="A84" s="87" t="s">
        <v>1171</v>
      </c>
      <c r="B84" s="87">
        <v>1</v>
      </c>
      <c r="C84" s="87" t="s">
        <v>862</v>
      </c>
      <c r="D84" s="87" t="s">
        <v>863</v>
      </c>
      <c r="E84" s="87" t="s">
        <v>1172</v>
      </c>
      <c r="F84" s="87" t="s">
        <v>865</v>
      </c>
      <c r="G84" s="87" t="s">
        <v>592</v>
      </c>
      <c r="H84" s="87" t="s">
        <v>866</v>
      </c>
      <c r="I84" s="87" t="s">
        <v>1173</v>
      </c>
      <c r="J84" s="87" t="s">
        <v>868</v>
      </c>
      <c r="K84" s="87" t="s">
        <v>868</v>
      </c>
      <c r="L84" s="87" t="s">
        <v>912</v>
      </c>
      <c r="M84" s="87" t="s">
        <v>913</v>
      </c>
      <c r="N84" s="87" t="s">
        <v>914</v>
      </c>
      <c r="O84" s="87" t="s">
        <v>915</v>
      </c>
      <c r="P84" s="87" t="s">
        <v>916</v>
      </c>
      <c r="Q84" s="87" t="s">
        <v>917</v>
      </c>
      <c r="R84" s="87" t="s">
        <v>868</v>
      </c>
      <c r="S84" s="87" t="s">
        <v>873</v>
      </c>
      <c r="T84" s="88">
        <v>41639</v>
      </c>
      <c r="U84" s="88">
        <v>41639</v>
      </c>
      <c r="V84" s="88">
        <v>41640</v>
      </c>
      <c r="W84" s="89">
        <v>121644.35</v>
      </c>
      <c r="X84" s="87" t="s">
        <v>874</v>
      </c>
      <c r="Y84" s="87">
        <v>0</v>
      </c>
      <c r="Z84" s="87">
        <v>0</v>
      </c>
      <c r="AA84" s="87">
        <v>0</v>
      </c>
      <c r="AB84" s="90">
        <v>1</v>
      </c>
      <c r="AC84" s="89">
        <v>121644.35</v>
      </c>
      <c r="AD84" s="89">
        <v>0</v>
      </c>
      <c r="AE84" s="89">
        <v>0</v>
      </c>
      <c r="AF84" s="89">
        <v>121644.35</v>
      </c>
      <c r="AG84" s="89" t="s">
        <v>918</v>
      </c>
      <c r="AH84" s="87" t="s">
        <v>592</v>
      </c>
      <c r="AI84" s="87" t="s">
        <v>919</v>
      </c>
      <c r="AJ84" s="89">
        <v>500</v>
      </c>
      <c r="AK84" s="87" t="s">
        <v>875</v>
      </c>
    </row>
    <row r="85" spans="1:37" s="87" customFormat="1" ht="15" customHeight="1">
      <c r="A85" s="87" t="s">
        <v>1174</v>
      </c>
      <c r="B85" s="87">
        <v>1</v>
      </c>
      <c r="C85" s="87" t="s">
        <v>862</v>
      </c>
      <c r="D85" s="87" t="s">
        <v>863</v>
      </c>
      <c r="E85" s="87" t="s">
        <v>1175</v>
      </c>
      <c r="F85" s="87" t="s">
        <v>865</v>
      </c>
      <c r="G85" s="87" t="s">
        <v>592</v>
      </c>
      <c r="H85" s="87" t="s">
        <v>866</v>
      </c>
      <c r="I85" s="87" t="s">
        <v>1176</v>
      </c>
      <c r="J85" s="87" t="s">
        <v>868</v>
      </c>
      <c r="K85" s="87" t="s">
        <v>868</v>
      </c>
      <c r="L85" s="87" t="s">
        <v>912</v>
      </c>
      <c r="M85" s="87" t="s">
        <v>913</v>
      </c>
      <c r="N85" s="87" t="s">
        <v>914</v>
      </c>
      <c r="O85" s="87" t="s">
        <v>915</v>
      </c>
      <c r="P85" s="87" t="s">
        <v>916</v>
      </c>
      <c r="Q85" s="87" t="s">
        <v>917</v>
      </c>
      <c r="R85" s="87" t="s">
        <v>868</v>
      </c>
      <c r="S85" s="87" t="s">
        <v>873</v>
      </c>
      <c r="T85" s="88">
        <v>41639</v>
      </c>
      <c r="U85" s="88">
        <v>41639</v>
      </c>
      <c r="V85" s="88">
        <v>41640</v>
      </c>
      <c r="W85" s="89">
        <v>268583.42</v>
      </c>
      <c r="X85" s="87" t="s">
        <v>874</v>
      </c>
      <c r="Y85" s="87">
        <v>0</v>
      </c>
      <c r="Z85" s="87">
        <v>0</v>
      </c>
      <c r="AA85" s="87">
        <v>0</v>
      </c>
      <c r="AB85" s="90">
        <v>1</v>
      </c>
      <c r="AC85" s="89">
        <v>268583.42</v>
      </c>
      <c r="AD85" s="89">
        <v>0</v>
      </c>
      <c r="AE85" s="89">
        <v>0</v>
      </c>
      <c r="AF85" s="89">
        <v>268583.42</v>
      </c>
      <c r="AG85" s="89" t="s">
        <v>918</v>
      </c>
      <c r="AH85" s="87" t="s">
        <v>592</v>
      </c>
      <c r="AI85" s="87" t="s">
        <v>919</v>
      </c>
      <c r="AJ85" s="89">
        <v>150</v>
      </c>
      <c r="AK85" s="87" t="s">
        <v>875</v>
      </c>
    </row>
    <row r="86" spans="1:37" s="87" customFormat="1" ht="15" customHeight="1">
      <c r="A86" s="87" t="s">
        <v>1177</v>
      </c>
      <c r="B86" s="87">
        <v>1</v>
      </c>
      <c r="C86" s="87" t="s">
        <v>862</v>
      </c>
      <c r="D86" s="87" t="s">
        <v>863</v>
      </c>
      <c r="E86" s="87" t="s">
        <v>1178</v>
      </c>
      <c r="F86" s="87" t="s">
        <v>865</v>
      </c>
      <c r="G86" s="87" t="s">
        <v>592</v>
      </c>
      <c r="H86" s="87" t="s">
        <v>866</v>
      </c>
      <c r="I86" s="87" t="s">
        <v>1179</v>
      </c>
      <c r="J86" s="87" t="s">
        <v>868</v>
      </c>
      <c r="K86" s="87" t="s">
        <v>868</v>
      </c>
      <c r="L86" s="87" t="s">
        <v>912</v>
      </c>
      <c r="M86" s="87" t="s">
        <v>913</v>
      </c>
      <c r="N86" s="87" t="s">
        <v>914</v>
      </c>
      <c r="O86" s="87" t="s">
        <v>915</v>
      </c>
      <c r="P86" s="87" t="s">
        <v>916</v>
      </c>
      <c r="Q86" s="87" t="s">
        <v>917</v>
      </c>
      <c r="R86" s="87" t="s">
        <v>868</v>
      </c>
      <c r="S86" s="87" t="s">
        <v>873</v>
      </c>
      <c r="T86" s="88">
        <v>41639</v>
      </c>
      <c r="U86" s="88">
        <v>41639</v>
      </c>
      <c r="V86" s="88">
        <v>41640</v>
      </c>
      <c r="W86" s="89">
        <v>121644.35</v>
      </c>
      <c r="X86" s="87" t="s">
        <v>874</v>
      </c>
      <c r="Y86" s="87">
        <v>0</v>
      </c>
      <c r="Z86" s="87">
        <v>0</v>
      </c>
      <c r="AA86" s="87">
        <v>0</v>
      </c>
      <c r="AB86" s="90">
        <v>1</v>
      </c>
      <c r="AC86" s="89">
        <v>121644.35</v>
      </c>
      <c r="AD86" s="89">
        <v>0</v>
      </c>
      <c r="AE86" s="89">
        <v>0</v>
      </c>
      <c r="AF86" s="89">
        <v>121644.35</v>
      </c>
      <c r="AG86" s="89" t="s">
        <v>918</v>
      </c>
      <c r="AH86" s="87" t="s">
        <v>592</v>
      </c>
      <c r="AI86" s="87" t="s">
        <v>919</v>
      </c>
      <c r="AJ86" s="89">
        <v>700</v>
      </c>
      <c r="AK86" s="87" t="s">
        <v>875</v>
      </c>
    </row>
    <row r="87" spans="1:37" s="87" customFormat="1" ht="15" customHeight="1">
      <c r="A87" s="87" t="s">
        <v>1180</v>
      </c>
      <c r="B87" s="87">
        <v>1</v>
      </c>
      <c r="C87" s="87" t="s">
        <v>862</v>
      </c>
      <c r="D87" s="87" t="s">
        <v>863</v>
      </c>
      <c r="E87" s="87" t="s">
        <v>1181</v>
      </c>
      <c r="F87" s="87" t="s">
        <v>865</v>
      </c>
      <c r="G87" s="87" t="s">
        <v>592</v>
      </c>
      <c r="H87" s="87" t="s">
        <v>866</v>
      </c>
      <c r="I87" s="87" t="s">
        <v>1182</v>
      </c>
      <c r="J87" s="87" t="s">
        <v>868</v>
      </c>
      <c r="K87" s="87" t="s">
        <v>868</v>
      </c>
      <c r="L87" s="87" t="s">
        <v>1183</v>
      </c>
      <c r="M87" s="87" t="s">
        <v>1184</v>
      </c>
      <c r="N87" s="87" t="s">
        <v>916</v>
      </c>
      <c r="O87" s="87" t="s">
        <v>917</v>
      </c>
      <c r="P87" s="87" t="s">
        <v>916</v>
      </c>
      <c r="Q87" s="87" t="s">
        <v>917</v>
      </c>
      <c r="R87" s="87" t="s">
        <v>868</v>
      </c>
      <c r="S87" s="87" t="s">
        <v>873</v>
      </c>
      <c r="T87" s="88">
        <v>41639</v>
      </c>
      <c r="U87" s="88">
        <v>41639</v>
      </c>
      <c r="V87" s="88">
        <v>41640</v>
      </c>
      <c r="W87" s="89">
        <v>121644.35</v>
      </c>
      <c r="X87" s="87" t="s">
        <v>874</v>
      </c>
      <c r="Y87" s="87">
        <v>0</v>
      </c>
      <c r="Z87" s="87">
        <v>0</v>
      </c>
      <c r="AA87" s="87">
        <v>0</v>
      </c>
      <c r="AB87" s="90">
        <v>1</v>
      </c>
      <c r="AC87" s="89">
        <v>121644.35</v>
      </c>
      <c r="AD87" s="89">
        <v>0</v>
      </c>
      <c r="AE87" s="89">
        <v>0</v>
      </c>
      <c r="AF87" s="89">
        <v>121644.35</v>
      </c>
      <c r="AG87" s="89" t="s">
        <v>918</v>
      </c>
      <c r="AH87" s="87" t="s">
        <v>592</v>
      </c>
      <c r="AI87" s="86" t="s">
        <v>919</v>
      </c>
      <c r="AJ87" s="89">
        <v>200</v>
      </c>
      <c r="AK87" s="87" t="s">
        <v>875</v>
      </c>
    </row>
    <row r="88" spans="1:37" s="87" customFormat="1" ht="15" customHeight="1">
      <c r="A88" s="87" t="s">
        <v>1185</v>
      </c>
      <c r="B88" s="87">
        <v>1</v>
      </c>
      <c r="C88" s="87" t="s">
        <v>862</v>
      </c>
      <c r="D88" s="87" t="s">
        <v>863</v>
      </c>
      <c r="E88" s="87" t="s">
        <v>1186</v>
      </c>
      <c r="F88" s="87" t="s">
        <v>865</v>
      </c>
      <c r="G88" s="87" t="s">
        <v>592</v>
      </c>
      <c r="H88" s="87" t="s">
        <v>866</v>
      </c>
      <c r="I88" s="87" t="s">
        <v>1187</v>
      </c>
      <c r="J88" s="87" t="s">
        <v>868</v>
      </c>
      <c r="K88" s="87" t="s">
        <v>868</v>
      </c>
      <c r="L88" s="87" t="s">
        <v>912</v>
      </c>
      <c r="M88" s="87" t="s">
        <v>913</v>
      </c>
      <c r="N88" s="87" t="s">
        <v>914</v>
      </c>
      <c r="O88" s="87" t="s">
        <v>915</v>
      </c>
      <c r="P88" s="87" t="s">
        <v>916</v>
      </c>
      <c r="Q88" s="87" t="s">
        <v>917</v>
      </c>
      <c r="R88" s="87" t="s">
        <v>868</v>
      </c>
      <c r="S88" s="87" t="s">
        <v>873</v>
      </c>
      <c r="T88" s="88">
        <v>41639</v>
      </c>
      <c r="U88" s="88">
        <v>41639</v>
      </c>
      <c r="V88" s="88">
        <v>41640</v>
      </c>
      <c r="W88" s="89">
        <v>48657.74</v>
      </c>
      <c r="X88" s="87" t="s">
        <v>874</v>
      </c>
      <c r="Y88" s="87">
        <v>0</v>
      </c>
      <c r="Z88" s="87">
        <v>0</v>
      </c>
      <c r="AA88" s="87">
        <v>0</v>
      </c>
      <c r="AB88" s="90">
        <v>1</v>
      </c>
      <c r="AC88" s="89">
        <v>48657.74</v>
      </c>
      <c r="AD88" s="89">
        <v>0</v>
      </c>
      <c r="AE88" s="89">
        <v>0</v>
      </c>
      <c r="AF88" s="89">
        <v>48657.74</v>
      </c>
      <c r="AG88" s="89" t="s">
        <v>918</v>
      </c>
      <c r="AH88" s="87" t="s">
        <v>592</v>
      </c>
      <c r="AI88" s="87" t="s">
        <v>919</v>
      </c>
      <c r="AJ88" s="89">
        <v>200</v>
      </c>
      <c r="AK88" s="87" t="s">
        <v>875</v>
      </c>
    </row>
    <row r="89" spans="1:37" s="87" customFormat="1" ht="15" customHeight="1">
      <c r="A89" s="87" t="s">
        <v>1188</v>
      </c>
      <c r="B89" s="87">
        <v>1</v>
      </c>
      <c r="C89" s="87" t="s">
        <v>862</v>
      </c>
      <c r="D89" s="87" t="s">
        <v>863</v>
      </c>
      <c r="E89" s="87" t="s">
        <v>1189</v>
      </c>
      <c r="F89" s="87" t="s">
        <v>865</v>
      </c>
      <c r="G89" s="87" t="s">
        <v>592</v>
      </c>
      <c r="H89" s="87" t="s">
        <v>866</v>
      </c>
      <c r="I89" s="87" t="s">
        <v>1190</v>
      </c>
      <c r="J89" s="87" t="s">
        <v>868</v>
      </c>
      <c r="K89" s="87" t="s">
        <v>868</v>
      </c>
      <c r="L89" s="87" t="s">
        <v>1191</v>
      </c>
      <c r="M89" s="87" t="s">
        <v>1192</v>
      </c>
      <c r="N89" s="87" t="s">
        <v>916</v>
      </c>
      <c r="O89" s="87" t="s">
        <v>917</v>
      </c>
      <c r="P89" s="87" t="s">
        <v>916</v>
      </c>
      <c r="Q89" s="87" t="s">
        <v>917</v>
      </c>
      <c r="R89" s="87" t="s">
        <v>868</v>
      </c>
      <c r="S89" s="87" t="s">
        <v>873</v>
      </c>
      <c r="T89" s="88">
        <v>41639</v>
      </c>
      <c r="U89" s="88">
        <v>41639</v>
      </c>
      <c r="V89" s="88">
        <v>41640</v>
      </c>
      <c r="W89" s="89">
        <v>268583.42</v>
      </c>
      <c r="X89" s="87" t="s">
        <v>874</v>
      </c>
      <c r="Y89" s="87">
        <v>0</v>
      </c>
      <c r="Z89" s="87">
        <v>0</v>
      </c>
      <c r="AA89" s="87">
        <v>0</v>
      </c>
      <c r="AB89" s="90">
        <v>1</v>
      </c>
      <c r="AC89" s="89">
        <v>268583.42</v>
      </c>
      <c r="AD89" s="89">
        <v>0</v>
      </c>
      <c r="AE89" s="89">
        <v>0</v>
      </c>
      <c r="AF89" s="89">
        <v>268583.42</v>
      </c>
      <c r="AG89" s="89" t="s">
        <v>918</v>
      </c>
      <c r="AH89" s="87" t="s">
        <v>592</v>
      </c>
      <c r="AI89" s="86" t="s">
        <v>919</v>
      </c>
      <c r="AJ89" s="89">
        <v>200</v>
      </c>
      <c r="AK89" s="87" t="s">
        <v>875</v>
      </c>
    </row>
    <row r="90" spans="1:37" s="87" customFormat="1" ht="15" customHeight="1">
      <c r="A90" s="87" t="s">
        <v>1193</v>
      </c>
      <c r="B90" s="87">
        <v>1</v>
      </c>
      <c r="C90" s="87" t="s">
        <v>862</v>
      </c>
      <c r="D90" s="87" t="s">
        <v>863</v>
      </c>
      <c r="E90" s="87" t="s">
        <v>1194</v>
      </c>
      <c r="F90" s="87" t="s">
        <v>865</v>
      </c>
      <c r="G90" s="87" t="s">
        <v>592</v>
      </c>
      <c r="H90" s="87" t="s">
        <v>866</v>
      </c>
      <c r="I90" s="87" t="s">
        <v>1195</v>
      </c>
      <c r="J90" s="87" t="s">
        <v>868</v>
      </c>
      <c r="K90" s="87" t="s">
        <v>868</v>
      </c>
      <c r="L90" s="87" t="s">
        <v>912</v>
      </c>
      <c r="M90" s="87" t="s">
        <v>913</v>
      </c>
      <c r="N90" s="87" t="s">
        <v>914</v>
      </c>
      <c r="O90" s="87" t="s">
        <v>915</v>
      </c>
      <c r="P90" s="87" t="s">
        <v>916</v>
      </c>
      <c r="Q90" s="87" t="s">
        <v>917</v>
      </c>
      <c r="R90" s="87" t="s">
        <v>868</v>
      </c>
      <c r="S90" s="87" t="s">
        <v>873</v>
      </c>
      <c r="T90" s="88">
        <v>41639</v>
      </c>
      <c r="U90" s="88">
        <v>41639</v>
      </c>
      <c r="V90" s="88">
        <v>41640</v>
      </c>
      <c r="W90" s="89">
        <v>6714585.4900000002</v>
      </c>
      <c r="X90" s="87" t="s">
        <v>874</v>
      </c>
      <c r="Y90" s="87">
        <v>0</v>
      </c>
      <c r="Z90" s="87">
        <v>0</v>
      </c>
      <c r="AA90" s="87">
        <v>0</v>
      </c>
      <c r="AB90" s="90">
        <v>1</v>
      </c>
      <c r="AC90" s="89">
        <v>6714585.4900000002</v>
      </c>
      <c r="AD90" s="89">
        <v>0</v>
      </c>
      <c r="AE90" s="89">
        <v>0</v>
      </c>
      <c r="AF90" s="89">
        <v>6714585.4900000002</v>
      </c>
      <c r="AG90" s="89" t="s">
        <v>918</v>
      </c>
      <c r="AH90" s="87" t="s">
        <v>592</v>
      </c>
      <c r="AI90" s="87" t="s">
        <v>919</v>
      </c>
      <c r="AJ90" s="89">
        <v>15000</v>
      </c>
      <c r="AK90" s="87" t="s">
        <v>875</v>
      </c>
    </row>
    <row r="91" spans="1:37" s="87" customFormat="1" ht="15" customHeight="1">
      <c r="A91" s="87" t="s">
        <v>1196</v>
      </c>
      <c r="B91" s="87">
        <v>1</v>
      </c>
      <c r="C91" s="87" t="s">
        <v>862</v>
      </c>
      <c r="D91" s="87" t="s">
        <v>863</v>
      </c>
      <c r="E91" s="87" t="s">
        <v>1197</v>
      </c>
      <c r="F91" s="87" t="s">
        <v>865</v>
      </c>
      <c r="G91" s="87" t="s">
        <v>592</v>
      </c>
      <c r="H91" s="87" t="s">
        <v>866</v>
      </c>
      <c r="I91" s="87" t="s">
        <v>1198</v>
      </c>
      <c r="J91" s="87" t="s">
        <v>868</v>
      </c>
      <c r="K91" s="87" t="s">
        <v>868</v>
      </c>
      <c r="L91" s="87" t="s">
        <v>1136</v>
      </c>
      <c r="M91" s="87" t="s">
        <v>1137</v>
      </c>
      <c r="N91" s="87" t="s">
        <v>916</v>
      </c>
      <c r="O91" s="87" t="s">
        <v>917</v>
      </c>
      <c r="P91" s="87" t="s">
        <v>916</v>
      </c>
      <c r="Q91" s="87" t="s">
        <v>917</v>
      </c>
      <c r="R91" s="87" t="s">
        <v>868</v>
      </c>
      <c r="S91" s="87" t="s">
        <v>873</v>
      </c>
      <c r="T91" s="88">
        <v>41639</v>
      </c>
      <c r="U91" s="88">
        <v>41639</v>
      </c>
      <c r="V91" s="88">
        <v>41640</v>
      </c>
      <c r="W91" s="89">
        <v>13429170.970000001</v>
      </c>
      <c r="X91" s="87" t="s">
        <v>874</v>
      </c>
      <c r="Y91" s="87">
        <v>0</v>
      </c>
      <c r="Z91" s="87">
        <v>0</v>
      </c>
      <c r="AA91" s="87">
        <v>0</v>
      </c>
      <c r="AB91" s="90">
        <v>1</v>
      </c>
      <c r="AC91" s="89">
        <v>13429170.970000001</v>
      </c>
      <c r="AD91" s="89">
        <v>0</v>
      </c>
      <c r="AE91" s="89">
        <v>0</v>
      </c>
      <c r="AF91" s="89">
        <v>13429170.970000001</v>
      </c>
      <c r="AG91" s="89" t="s">
        <v>918</v>
      </c>
      <c r="AH91" s="87" t="s">
        <v>592</v>
      </c>
      <c r="AI91" s="86" t="s">
        <v>919</v>
      </c>
      <c r="AJ91" s="89">
        <v>12000</v>
      </c>
      <c r="AK91" s="87" t="s">
        <v>875</v>
      </c>
    </row>
    <row r="92" spans="1:37" s="87" customFormat="1" ht="15" customHeight="1">
      <c r="A92" s="87" t="s">
        <v>1199</v>
      </c>
      <c r="B92" s="87">
        <v>1</v>
      </c>
      <c r="C92" s="87" t="s">
        <v>862</v>
      </c>
      <c r="D92" s="87" t="s">
        <v>863</v>
      </c>
      <c r="E92" s="87" t="s">
        <v>1200</v>
      </c>
      <c r="F92" s="87" t="s">
        <v>865</v>
      </c>
      <c r="G92" s="87" t="s">
        <v>592</v>
      </c>
      <c r="H92" s="87" t="s">
        <v>866</v>
      </c>
      <c r="I92" s="87" t="s">
        <v>1201</v>
      </c>
      <c r="J92" s="87" t="s">
        <v>868</v>
      </c>
      <c r="K92" s="87" t="s">
        <v>868</v>
      </c>
      <c r="L92" s="87" t="s">
        <v>912</v>
      </c>
      <c r="M92" s="87" t="s">
        <v>913</v>
      </c>
      <c r="N92" s="87" t="s">
        <v>916</v>
      </c>
      <c r="O92" s="87" t="s">
        <v>917</v>
      </c>
      <c r="P92" s="87" t="s">
        <v>916</v>
      </c>
      <c r="Q92" s="87" t="s">
        <v>917</v>
      </c>
      <c r="R92" s="87" t="s">
        <v>868</v>
      </c>
      <c r="S92" s="87" t="s">
        <v>873</v>
      </c>
      <c r="T92" s="88">
        <v>41639</v>
      </c>
      <c r="U92" s="88">
        <v>41639</v>
      </c>
      <c r="V92" s="88">
        <v>41640</v>
      </c>
      <c r="W92" s="89">
        <v>6714585.4900000002</v>
      </c>
      <c r="X92" s="87" t="s">
        <v>874</v>
      </c>
      <c r="Y92" s="87">
        <v>0</v>
      </c>
      <c r="Z92" s="87">
        <v>0</v>
      </c>
      <c r="AA92" s="87">
        <v>0</v>
      </c>
      <c r="AB92" s="90">
        <v>1</v>
      </c>
      <c r="AC92" s="89">
        <v>6714585.4900000002</v>
      </c>
      <c r="AD92" s="89">
        <v>0</v>
      </c>
      <c r="AE92" s="89">
        <v>0</v>
      </c>
      <c r="AF92" s="89">
        <v>6714585.4900000002</v>
      </c>
      <c r="AG92" s="89" t="s">
        <v>918</v>
      </c>
      <c r="AH92" s="87" t="s">
        <v>592</v>
      </c>
      <c r="AI92" s="86" t="s">
        <v>919</v>
      </c>
      <c r="AJ92" s="89">
        <v>18000</v>
      </c>
      <c r="AK92" s="87" t="s">
        <v>875</v>
      </c>
    </row>
    <row r="93" spans="1:37" s="87" customFormat="1" ht="15" customHeight="1">
      <c r="A93" s="87" t="s">
        <v>1202</v>
      </c>
      <c r="B93" s="87">
        <v>1</v>
      </c>
      <c r="C93" s="87" t="s">
        <v>862</v>
      </c>
      <c r="D93" s="87" t="s">
        <v>863</v>
      </c>
      <c r="E93" s="87" t="s">
        <v>1203</v>
      </c>
      <c r="F93" s="87" t="s">
        <v>865</v>
      </c>
      <c r="G93" s="87" t="s">
        <v>592</v>
      </c>
      <c r="H93" s="87" t="s">
        <v>866</v>
      </c>
      <c r="I93" s="87" t="s">
        <v>1204</v>
      </c>
      <c r="J93" s="87" t="s">
        <v>868</v>
      </c>
      <c r="K93" s="87" t="s">
        <v>868</v>
      </c>
      <c r="L93" s="87" t="s">
        <v>912</v>
      </c>
      <c r="M93" s="87" t="s">
        <v>913</v>
      </c>
      <c r="N93" s="87" t="s">
        <v>914</v>
      </c>
      <c r="O93" s="87" t="s">
        <v>915</v>
      </c>
      <c r="P93" s="87" t="s">
        <v>916</v>
      </c>
      <c r="Q93" s="87" t="s">
        <v>917</v>
      </c>
      <c r="R93" s="87" t="s">
        <v>868</v>
      </c>
      <c r="S93" s="87" t="s">
        <v>873</v>
      </c>
      <c r="T93" s="88">
        <v>41639</v>
      </c>
      <c r="U93" s="88">
        <v>41639</v>
      </c>
      <c r="V93" s="88">
        <v>41640</v>
      </c>
      <c r="W93" s="89">
        <v>671458.55</v>
      </c>
      <c r="X93" s="87" t="s">
        <v>874</v>
      </c>
      <c r="Y93" s="87">
        <v>0</v>
      </c>
      <c r="Z93" s="87">
        <v>0</v>
      </c>
      <c r="AA93" s="87">
        <v>0</v>
      </c>
      <c r="AB93" s="90">
        <v>1</v>
      </c>
      <c r="AC93" s="89">
        <v>671458.55</v>
      </c>
      <c r="AD93" s="89">
        <v>0</v>
      </c>
      <c r="AE93" s="89">
        <v>0</v>
      </c>
      <c r="AF93" s="89">
        <v>671458.55</v>
      </c>
      <c r="AG93" s="89" t="s">
        <v>918</v>
      </c>
      <c r="AH93" s="87" t="s">
        <v>592</v>
      </c>
      <c r="AI93" s="87" t="s">
        <v>919</v>
      </c>
      <c r="AJ93" s="89">
        <v>500</v>
      </c>
      <c r="AK93" s="87" t="s">
        <v>875</v>
      </c>
    </row>
    <row r="94" spans="1:37" s="87" customFormat="1" ht="15" customHeight="1">
      <c r="A94" s="87" t="s">
        <v>1205</v>
      </c>
      <c r="B94" s="87">
        <v>1</v>
      </c>
      <c r="C94" s="87" t="s">
        <v>862</v>
      </c>
      <c r="D94" s="87" t="s">
        <v>863</v>
      </c>
      <c r="E94" s="87" t="s">
        <v>1206</v>
      </c>
      <c r="F94" s="87" t="s">
        <v>865</v>
      </c>
      <c r="G94" s="87" t="s">
        <v>592</v>
      </c>
      <c r="H94" s="87" t="s">
        <v>866</v>
      </c>
      <c r="I94" s="87" t="s">
        <v>1207</v>
      </c>
      <c r="J94" s="87" t="s">
        <v>868</v>
      </c>
      <c r="K94" s="87" t="s">
        <v>868</v>
      </c>
      <c r="L94" s="87" t="s">
        <v>912</v>
      </c>
      <c r="M94" s="87" t="s">
        <v>913</v>
      </c>
      <c r="N94" s="87" t="s">
        <v>914</v>
      </c>
      <c r="O94" s="87" t="s">
        <v>915</v>
      </c>
      <c r="P94" s="87" t="s">
        <v>916</v>
      </c>
      <c r="Q94" s="87" t="s">
        <v>917</v>
      </c>
      <c r="R94" s="87" t="s">
        <v>868</v>
      </c>
      <c r="S94" s="87" t="s">
        <v>873</v>
      </c>
      <c r="T94" s="88">
        <v>41639</v>
      </c>
      <c r="U94" s="88">
        <v>41639</v>
      </c>
      <c r="V94" s="88">
        <v>41640</v>
      </c>
      <c r="W94" s="89">
        <v>24328.87</v>
      </c>
      <c r="X94" s="87" t="s">
        <v>874</v>
      </c>
      <c r="Y94" s="87">
        <v>0</v>
      </c>
      <c r="Z94" s="87">
        <v>0</v>
      </c>
      <c r="AA94" s="87">
        <v>0</v>
      </c>
      <c r="AB94" s="90">
        <v>1</v>
      </c>
      <c r="AC94" s="89">
        <v>24328.87</v>
      </c>
      <c r="AD94" s="89">
        <v>0</v>
      </c>
      <c r="AE94" s="89">
        <v>0</v>
      </c>
      <c r="AF94" s="89">
        <v>24328.87</v>
      </c>
      <c r="AG94" s="89" t="s">
        <v>918</v>
      </c>
      <c r="AH94" s="87" t="s">
        <v>592</v>
      </c>
      <c r="AI94" s="87" t="s">
        <v>919</v>
      </c>
      <c r="AJ94" s="89">
        <v>100</v>
      </c>
      <c r="AK94" s="87" t="s">
        <v>875</v>
      </c>
    </row>
    <row r="95" spans="1:37" s="87" customFormat="1" ht="15" customHeight="1">
      <c r="A95" s="87" t="s">
        <v>1208</v>
      </c>
      <c r="B95" s="87">
        <v>1</v>
      </c>
      <c r="C95" s="87" t="s">
        <v>862</v>
      </c>
      <c r="D95" s="87" t="s">
        <v>863</v>
      </c>
      <c r="E95" s="87" t="s">
        <v>1209</v>
      </c>
      <c r="F95" s="87" t="s">
        <v>865</v>
      </c>
      <c r="G95" s="87" t="s">
        <v>592</v>
      </c>
      <c r="H95" s="87" t="s">
        <v>866</v>
      </c>
      <c r="I95" s="87" t="s">
        <v>1210</v>
      </c>
      <c r="J95" s="87" t="s">
        <v>868</v>
      </c>
      <c r="K95" s="87" t="s">
        <v>868</v>
      </c>
      <c r="L95" s="87" t="s">
        <v>912</v>
      </c>
      <c r="M95" s="87" t="s">
        <v>913</v>
      </c>
      <c r="N95" s="87" t="s">
        <v>914</v>
      </c>
      <c r="O95" s="87" t="s">
        <v>915</v>
      </c>
      <c r="P95" s="87" t="s">
        <v>916</v>
      </c>
      <c r="Q95" s="87" t="s">
        <v>917</v>
      </c>
      <c r="R95" s="87" t="s">
        <v>868</v>
      </c>
      <c r="S95" s="87" t="s">
        <v>873</v>
      </c>
      <c r="T95" s="88">
        <v>41639</v>
      </c>
      <c r="U95" s="88">
        <v>41639</v>
      </c>
      <c r="V95" s="88">
        <v>41640</v>
      </c>
      <c r="W95" s="89">
        <v>24328.87</v>
      </c>
      <c r="X95" s="87" t="s">
        <v>874</v>
      </c>
      <c r="Y95" s="87">
        <v>0</v>
      </c>
      <c r="Z95" s="87">
        <v>0</v>
      </c>
      <c r="AA95" s="87">
        <v>0</v>
      </c>
      <c r="AB95" s="90">
        <v>1</v>
      </c>
      <c r="AC95" s="89">
        <v>24328.87</v>
      </c>
      <c r="AD95" s="89">
        <v>0</v>
      </c>
      <c r="AE95" s="89">
        <v>0</v>
      </c>
      <c r="AF95" s="89">
        <v>24328.87</v>
      </c>
      <c r="AG95" s="89" t="s">
        <v>918</v>
      </c>
      <c r="AH95" s="87" t="s">
        <v>592</v>
      </c>
      <c r="AI95" s="87" t="s">
        <v>919</v>
      </c>
      <c r="AJ95" s="89">
        <v>100</v>
      </c>
      <c r="AK95" s="87" t="s">
        <v>875</v>
      </c>
    </row>
    <row r="96" spans="1:37" s="87" customFormat="1" ht="15" customHeight="1">
      <c r="A96" s="87" t="s">
        <v>1211</v>
      </c>
      <c r="B96" s="87">
        <v>1</v>
      </c>
      <c r="C96" s="87" t="s">
        <v>862</v>
      </c>
      <c r="D96" s="87" t="s">
        <v>863</v>
      </c>
      <c r="E96" s="87" t="s">
        <v>1212</v>
      </c>
      <c r="F96" s="87" t="s">
        <v>865</v>
      </c>
      <c r="G96" s="87" t="s">
        <v>592</v>
      </c>
      <c r="H96" s="87" t="s">
        <v>866</v>
      </c>
      <c r="I96" s="87" t="s">
        <v>1213</v>
      </c>
      <c r="J96" s="87" t="s">
        <v>868</v>
      </c>
      <c r="K96" s="87" t="s">
        <v>868</v>
      </c>
      <c r="L96" s="87" t="s">
        <v>912</v>
      </c>
      <c r="M96" s="87" t="s">
        <v>913</v>
      </c>
      <c r="N96" s="87" t="s">
        <v>914</v>
      </c>
      <c r="O96" s="87" t="s">
        <v>915</v>
      </c>
      <c r="P96" s="87" t="s">
        <v>916</v>
      </c>
      <c r="Q96" s="87" t="s">
        <v>917</v>
      </c>
      <c r="R96" s="87" t="s">
        <v>868</v>
      </c>
      <c r="S96" s="87" t="s">
        <v>873</v>
      </c>
      <c r="T96" s="88">
        <v>41639</v>
      </c>
      <c r="U96" s="88">
        <v>41639</v>
      </c>
      <c r="V96" s="88">
        <v>41640</v>
      </c>
      <c r="W96" s="89">
        <v>268583.42</v>
      </c>
      <c r="X96" s="87" t="s">
        <v>874</v>
      </c>
      <c r="Y96" s="87">
        <v>0</v>
      </c>
      <c r="Z96" s="87">
        <v>0</v>
      </c>
      <c r="AA96" s="87">
        <v>0</v>
      </c>
      <c r="AB96" s="90">
        <v>1</v>
      </c>
      <c r="AC96" s="89">
        <v>268583.42</v>
      </c>
      <c r="AD96" s="89">
        <v>0</v>
      </c>
      <c r="AE96" s="89">
        <v>0</v>
      </c>
      <c r="AF96" s="89">
        <v>268583.42</v>
      </c>
      <c r="AG96" s="89" t="s">
        <v>918</v>
      </c>
      <c r="AH96" s="87" t="s">
        <v>592</v>
      </c>
      <c r="AI96" s="87" t="s">
        <v>919</v>
      </c>
      <c r="AJ96" s="89">
        <v>1500</v>
      </c>
      <c r="AK96" s="87" t="s">
        <v>875</v>
      </c>
    </row>
    <row r="97" spans="1:37" s="87" customFormat="1" ht="15" customHeight="1">
      <c r="A97" s="87" t="s">
        <v>1214</v>
      </c>
      <c r="B97" s="87">
        <v>1</v>
      </c>
      <c r="C97" s="87" t="s">
        <v>862</v>
      </c>
      <c r="D97" s="87" t="s">
        <v>863</v>
      </c>
      <c r="E97" s="87" t="s">
        <v>1215</v>
      </c>
      <c r="F97" s="87" t="s">
        <v>865</v>
      </c>
      <c r="G97" s="87" t="s">
        <v>592</v>
      </c>
      <c r="H97" s="87" t="s">
        <v>866</v>
      </c>
      <c r="I97" s="87" t="s">
        <v>1216</v>
      </c>
      <c r="J97" s="87" t="s">
        <v>868</v>
      </c>
      <c r="K97" s="87" t="s">
        <v>868</v>
      </c>
      <c r="L97" s="87" t="s">
        <v>912</v>
      </c>
      <c r="M97" s="87" t="s">
        <v>913</v>
      </c>
      <c r="N97" s="87" t="s">
        <v>914</v>
      </c>
      <c r="O97" s="87" t="s">
        <v>915</v>
      </c>
      <c r="P97" s="87" t="s">
        <v>916</v>
      </c>
      <c r="Q97" s="87" t="s">
        <v>917</v>
      </c>
      <c r="R97" s="87" t="s">
        <v>868</v>
      </c>
      <c r="S97" s="87" t="s">
        <v>873</v>
      </c>
      <c r="T97" s="88">
        <v>41639</v>
      </c>
      <c r="U97" s="88">
        <v>41639</v>
      </c>
      <c r="V97" s="88">
        <v>41640</v>
      </c>
      <c r="W97" s="89">
        <v>268583.42</v>
      </c>
      <c r="X97" s="87" t="s">
        <v>874</v>
      </c>
      <c r="Y97" s="87">
        <v>0</v>
      </c>
      <c r="Z97" s="87">
        <v>0</v>
      </c>
      <c r="AA97" s="87">
        <v>0</v>
      </c>
      <c r="AB97" s="90">
        <v>1</v>
      </c>
      <c r="AC97" s="89">
        <v>268583.42</v>
      </c>
      <c r="AD97" s="89">
        <v>0</v>
      </c>
      <c r="AE97" s="89">
        <v>0</v>
      </c>
      <c r="AF97" s="89">
        <v>268583.42</v>
      </c>
      <c r="AG97" s="89" t="s">
        <v>918</v>
      </c>
      <c r="AH97" s="87" t="s">
        <v>592</v>
      </c>
      <c r="AI97" s="87" t="s">
        <v>919</v>
      </c>
      <c r="AJ97" s="89">
        <v>1500</v>
      </c>
      <c r="AK97" s="87" t="s">
        <v>875</v>
      </c>
    </row>
    <row r="98" spans="1:37" s="87" customFormat="1" ht="15" customHeight="1">
      <c r="A98" s="87" t="s">
        <v>1217</v>
      </c>
      <c r="B98" s="87">
        <v>1</v>
      </c>
      <c r="C98" s="87" t="s">
        <v>862</v>
      </c>
      <c r="D98" s="87" t="s">
        <v>863</v>
      </c>
      <c r="E98" s="87" t="s">
        <v>1218</v>
      </c>
      <c r="F98" s="87" t="s">
        <v>865</v>
      </c>
      <c r="G98" s="87" t="s">
        <v>592</v>
      </c>
      <c r="H98" s="87" t="s">
        <v>866</v>
      </c>
      <c r="I98" s="87" t="s">
        <v>1219</v>
      </c>
      <c r="J98" s="87" t="s">
        <v>868</v>
      </c>
      <c r="K98" s="87" t="s">
        <v>868</v>
      </c>
      <c r="L98" s="87" t="s">
        <v>912</v>
      </c>
      <c r="M98" s="87" t="s">
        <v>913</v>
      </c>
      <c r="N98" s="87" t="s">
        <v>914</v>
      </c>
      <c r="O98" s="87" t="s">
        <v>915</v>
      </c>
      <c r="P98" s="87" t="s">
        <v>916</v>
      </c>
      <c r="Q98" s="87" t="s">
        <v>917</v>
      </c>
      <c r="R98" s="87" t="s">
        <v>868</v>
      </c>
      <c r="S98" s="87" t="s">
        <v>873</v>
      </c>
      <c r="T98" s="88">
        <v>41639</v>
      </c>
      <c r="U98" s="88">
        <v>41639</v>
      </c>
      <c r="V98" s="88">
        <v>41640</v>
      </c>
      <c r="W98" s="89">
        <v>268583.42</v>
      </c>
      <c r="X98" s="87" t="s">
        <v>874</v>
      </c>
      <c r="Y98" s="87">
        <v>0</v>
      </c>
      <c r="Z98" s="87">
        <v>0</v>
      </c>
      <c r="AA98" s="87">
        <v>0</v>
      </c>
      <c r="AB98" s="90">
        <v>1</v>
      </c>
      <c r="AC98" s="89">
        <v>268583.42</v>
      </c>
      <c r="AD98" s="89">
        <v>0</v>
      </c>
      <c r="AE98" s="89">
        <v>0</v>
      </c>
      <c r="AF98" s="89">
        <v>268583.42</v>
      </c>
      <c r="AG98" s="89" t="s">
        <v>918</v>
      </c>
      <c r="AH98" s="87" t="s">
        <v>592</v>
      </c>
      <c r="AI98" s="87" t="s">
        <v>919</v>
      </c>
      <c r="AJ98" s="89">
        <v>200</v>
      </c>
      <c r="AK98" s="87" t="s">
        <v>875</v>
      </c>
    </row>
    <row r="99" spans="1:37" s="87" customFormat="1" ht="15" customHeight="1">
      <c r="A99" s="87" t="s">
        <v>1220</v>
      </c>
      <c r="B99" s="87">
        <v>1</v>
      </c>
      <c r="C99" s="87" t="s">
        <v>862</v>
      </c>
      <c r="D99" s="87" t="s">
        <v>863</v>
      </c>
      <c r="E99" s="87" t="s">
        <v>1221</v>
      </c>
      <c r="F99" s="87" t="s">
        <v>865</v>
      </c>
      <c r="G99" s="87" t="s">
        <v>592</v>
      </c>
      <c r="H99" s="87" t="s">
        <v>866</v>
      </c>
      <c r="I99" s="87" t="s">
        <v>1222</v>
      </c>
      <c r="J99" s="87" t="s">
        <v>868</v>
      </c>
      <c r="K99" s="87" t="s">
        <v>868</v>
      </c>
      <c r="L99" s="87" t="s">
        <v>912</v>
      </c>
      <c r="M99" s="87" t="s">
        <v>913</v>
      </c>
      <c r="N99" s="87" t="s">
        <v>914</v>
      </c>
      <c r="O99" s="87" t="s">
        <v>915</v>
      </c>
      <c r="P99" s="87" t="s">
        <v>916</v>
      </c>
      <c r="Q99" s="87" t="s">
        <v>917</v>
      </c>
      <c r="R99" s="87" t="s">
        <v>868</v>
      </c>
      <c r="S99" s="87" t="s">
        <v>873</v>
      </c>
      <c r="T99" s="88">
        <v>41639</v>
      </c>
      <c r="U99" s="88">
        <v>41639</v>
      </c>
      <c r="V99" s="88">
        <v>41640</v>
      </c>
      <c r="W99" s="89">
        <v>121644.35</v>
      </c>
      <c r="X99" s="87" t="s">
        <v>874</v>
      </c>
      <c r="Y99" s="87">
        <v>0</v>
      </c>
      <c r="Z99" s="87">
        <v>0</v>
      </c>
      <c r="AA99" s="87">
        <v>0</v>
      </c>
      <c r="AB99" s="90">
        <v>1</v>
      </c>
      <c r="AC99" s="89">
        <v>121644.35</v>
      </c>
      <c r="AD99" s="89">
        <v>0</v>
      </c>
      <c r="AE99" s="89">
        <v>0</v>
      </c>
      <c r="AF99" s="89">
        <v>121644.35</v>
      </c>
      <c r="AG99" s="89" t="s">
        <v>918</v>
      </c>
      <c r="AH99" s="87" t="s">
        <v>592</v>
      </c>
      <c r="AI99" s="87" t="s">
        <v>919</v>
      </c>
      <c r="AJ99" s="89">
        <v>1000</v>
      </c>
      <c r="AK99" s="87" t="s">
        <v>875</v>
      </c>
    </row>
    <row r="100" spans="1:37" s="87" customFormat="1" ht="15" customHeight="1">
      <c r="A100" s="87" t="s">
        <v>1223</v>
      </c>
      <c r="B100" s="87">
        <v>1</v>
      </c>
      <c r="C100" s="87" t="s">
        <v>862</v>
      </c>
      <c r="D100" s="87" t="s">
        <v>863</v>
      </c>
      <c r="E100" s="87" t="s">
        <v>1224</v>
      </c>
      <c r="F100" s="87" t="s">
        <v>865</v>
      </c>
      <c r="G100" s="87" t="s">
        <v>592</v>
      </c>
      <c r="H100" s="87" t="s">
        <v>866</v>
      </c>
      <c r="I100" s="87" t="s">
        <v>1225</v>
      </c>
      <c r="J100" s="87" t="s">
        <v>868</v>
      </c>
      <c r="K100" s="87" t="s">
        <v>868</v>
      </c>
      <c r="L100" s="87" t="s">
        <v>912</v>
      </c>
      <c r="M100" s="87" t="s">
        <v>913</v>
      </c>
      <c r="N100" s="87" t="s">
        <v>914</v>
      </c>
      <c r="O100" s="87" t="s">
        <v>915</v>
      </c>
      <c r="P100" s="87" t="s">
        <v>916</v>
      </c>
      <c r="Q100" s="87" t="s">
        <v>917</v>
      </c>
      <c r="R100" s="87" t="s">
        <v>868</v>
      </c>
      <c r="S100" s="87" t="s">
        <v>873</v>
      </c>
      <c r="T100" s="88">
        <v>41639</v>
      </c>
      <c r="U100" s="88">
        <v>41639</v>
      </c>
      <c r="V100" s="88">
        <v>41640</v>
      </c>
      <c r="W100" s="89">
        <v>6082217.7300000004</v>
      </c>
      <c r="X100" s="87" t="s">
        <v>874</v>
      </c>
      <c r="Y100" s="87">
        <v>0</v>
      </c>
      <c r="Z100" s="87">
        <v>0</v>
      </c>
      <c r="AA100" s="87">
        <v>0</v>
      </c>
      <c r="AB100" s="90">
        <v>1</v>
      </c>
      <c r="AC100" s="89">
        <v>6082217.7300000004</v>
      </c>
      <c r="AD100" s="89">
        <v>0</v>
      </c>
      <c r="AE100" s="89">
        <v>0</v>
      </c>
      <c r="AF100" s="89">
        <v>6082217.7300000004</v>
      </c>
      <c r="AG100" s="89" t="s">
        <v>918</v>
      </c>
      <c r="AH100" s="87" t="s">
        <v>592</v>
      </c>
      <c r="AI100" s="87" t="s">
        <v>919</v>
      </c>
      <c r="AJ100" s="89">
        <v>70000</v>
      </c>
      <c r="AK100" s="87" t="s">
        <v>875</v>
      </c>
    </row>
    <row r="101" spans="1:37" s="87" customFormat="1" ht="15" customHeight="1">
      <c r="A101" s="87" t="s">
        <v>1226</v>
      </c>
      <c r="B101" s="87">
        <v>1</v>
      </c>
      <c r="C101" s="87" t="s">
        <v>862</v>
      </c>
      <c r="D101" s="87" t="s">
        <v>863</v>
      </c>
      <c r="E101" s="87" t="s">
        <v>1227</v>
      </c>
      <c r="F101" s="87" t="s">
        <v>865</v>
      </c>
      <c r="G101" s="87" t="s">
        <v>592</v>
      </c>
      <c r="H101" s="87" t="s">
        <v>866</v>
      </c>
      <c r="I101" s="87" t="s">
        <v>1228</v>
      </c>
      <c r="J101" s="87" t="s">
        <v>868</v>
      </c>
      <c r="K101" s="87" t="s">
        <v>868</v>
      </c>
      <c r="L101" s="87" t="s">
        <v>1229</v>
      </c>
      <c r="M101" s="87" t="s">
        <v>1230</v>
      </c>
      <c r="N101" s="87" t="s">
        <v>916</v>
      </c>
      <c r="O101" s="87" t="s">
        <v>917</v>
      </c>
      <c r="P101" s="87" t="s">
        <v>916</v>
      </c>
      <c r="Q101" s="87" t="s">
        <v>917</v>
      </c>
      <c r="R101" s="87" t="s">
        <v>868</v>
      </c>
      <c r="S101" s="87" t="s">
        <v>873</v>
      </c>
      <c r="T101" s="88">
        <v>41639</v>
      </c>
      <c r="U101" s="88">
        <v>41639</v>
      </c>
      <c r="V101" s="88">
        <v>41640</v>
      </c>
      <c r="W101" s="89">
        <v>97315.48</v>
      </c>
      <c r="X101" s="87" t="s">
        <v>874</v>
      </c>
      <c r="Y101" s="87">
        <v>0</v>
      </c>
      <c r="Z101" s="87">
        <v>0</v>
      </c>
      <c r="AA101" s="87">
        <v>0</v>
      </c>
      <c r="AB101" s="90">
        <v>1</v>
      </c>
      <c r="AC101" s="89">
        <v>97315.48</v>
      </c>
      <c r="AD101" s="89">
        <v>0</v>
      </c>
      <c r="AE101" s="89">
        <v>0</v>
      </c>
      <c r="AF101" s="89">
        <v>97315.48</v>
      </c>
      <c r="AG101" s="89" t="s">
        <v>918</v>
      </c>
      <c r="AH101" s="87" t="s">
        <v>592</v>
      </c>
      <c r="AI101" s="86" t="s">
        <v>919</v>
      </c>
      <c r="AJ101" s="89">
        <v>200</v>
      </c>
      <c r="AK101" s="87" t="s">
        <v>875</v>
      </c>
    </row>
    <row r="102" spans="1:37" s="87" customFormat="1" ht="15" customHeight="1">
      <c r="A102" s="87" t="s">
        <v>1231</v>
      </c>
      <c r="B102" s="87">
        <v>1</v>
      </c>
      <c r="C102" s="87" t="s">
        <v>862</v>
      </c>
      <c r="D102" s="87" t="s">
        <v>863</v>
      </c>
      <c r="E102" s="87" t="s">
        <v>1232</v>
      </c>
      <c r="F102" s="87" t="s">
        <v>865</v>
      </c>
      <c r="G102" s="87" t="s">
        <v>592</v>
      </c>
      <c r="H102" s="87" t="s">
        <v>866</v>
      </c>
      <c r="I102" s="87" t="s">
        <v>1233</v>
      </c>
      <c r="J102" s="87" t="s">
        <v>868</v>
      </c>
      <c r="K102" s="87" t="s">
        <v>868</v>
      </c>
      <c r="L102" s="87" t="s">
        <v>912</v>
      </c>
      <c r="M102" s="87" t="s">
        <v>913</v>
      </c>
      <c r="N102" s="87" t="s">
        <v>914</v>
      </c>
      <c r="O102" s="87" t="s">
        <v>915</v>
      </c>
      <c r="P102" s="87" t="s">
        <v>916</v>
      </c>
      <c r="Q102" s="87" t="s">
        <v>917</v>
      </c>
      <c r="R102" s="87" t="s">
        <v>868</v>
      </c>
      <c r="S102" s="87" t="s">
        <v>873</v>
      </c>
      <c r="T102" s="88">
        <v>41639</v>
      </c>
      <c r="U102" s="88">
        <v>41639</v>
      </c>
      <c r="V102" s="88">
        <v>41640</v>
      </c>
      <c r="W102" s="89">
        <v>121644.35</v>
      </c>
      <c r="X102" s="87" t="s">
        <v>874</v>
      </c>
      <c r="Y102" s="87">
        <v>0</v>
      </c>
      <c r="Z102" s="87">
        <v>0</v>
      </c>
      <c r="AA102" s="87">
        <v>0</v>
      </c>
      <c r="AB102" s="90">
        <v>1</v>
      </c>
      <c r="AC102" s="89">
        <v>121644.35</v>
      </c>
      <c r="AD102" s="89">
        <v>0</v>
      </c>
      <c r="AE102" s="89">
        <v>0</v>
      </c>
      <c r="AF102" s="89">
        <v>121644.35</v>
      </c>
      <c r="AG102" s="89" t="s">
        <v>918</v>
      </c>
      <c r="AH102" s="87" t="s">
        <v>592</v>
      </c>
      <c r="AI102" s="87" t="s">
        <v>919</v>
      </c>
      <c r="AJ102" s="89">
        <v>200</v>
      </c>
      <c r="AK102" s="87" t="s">
        <v>875</v>
      </c>
    </row>
    <row r="103" spans="1:37" s="87" customFormat="1" ht="15" customHeight="1">
      <c r="A103" s="87" t="s">
        <v>1234</v>
      </c>
      <c r="B103" s="87">
        <v>1</v>
      </c>
      <c r="C103" s="87" t="s">
        <v>862</v>
      </c>
      <c r="D103" s="87" t="s">
        <v>863</v>
      </c>
      <c r="E103" s="87" t="s">
        <v>1235</v>
      </c>
      <c r="F103" s="87" t="s">
        <v>865</v>
      </c>
      <c r="G103" s="87" t="s">
        <v>592</v>
      </c>
      <c r="H103" s="87" t="s">
        <v>866</v>
      </c>
      <c r="I103" s="87" t="s">
        <v>1236</v>
      </c>
      <c r="J103" s="87" t="s">
        <v>868</v>
      </c>
      <c r="K103" s="87" t="s">
        <v>868</v>
      </c>
      <c r="L103" s="87" t="s">
        <v>912</v>
      </c>
      <c r="M103" s="87" t="s">
        <v>913</v>
      </c>
      <c r="N103" s="87" t="s">
        <v>914</v>
      </c>
      <c r="O103" s="87" t="s">
        <v>915</v>
      </c>
      <c r="P103" s="87" t="s">
        <v>916</v>
      </c>
      <c r="Q103" s="87" t="s">
        <v>917</v>
      </c>
      <c r="R103" s="87" t="s">
        <v>868</v>
      </c>
      <c r="S103" s="87" t="s">
        <v>873</v>
      </c>
      <c r="T103" s="88">
        <v>41639</v>
      </c>
      <c r="U103" s="88">
        <v>41639</v>
      </c>
      <c r="V103" s="88">
        <v>41640</v>
      </c>
      <c r="W103" s="89">
        <v>121644.35</v>
      </c>
      <c r="X103" s="87" t="s">
        <v>874</v>
      </c>
      <c r="Y103" s="87">
        <v>0</v>
      </c>
      <c r="Z103" s="87">
        <v>0</v>
      </c>
      <c r="AA103" s="87">
        <v>0</v>
      </c>
      <c r="AB103" s="90">
        <v>1</v>
      </c>
      <c r="AC103" s="89">
        <v>121644.35</v>
      </c>
      <c r="AD103" s="89">
        <v>0</v>
      </c>
      <c r="AE103" s="89">
        <v>0</v>
      </c>
      <c r="AF103" s="89">
        <v>121644.35</v>
      </c>
      <c r="AG103" s="89" t="s">
        <v>918</v>
      </c>
      <c r="AH103" s="87" t="s">
        <v>592</v>
      </c>
      <c r="AI103" s="87" t="s">
        <v>919</v>
      </c>
      <c r="AJ103" s="89">
        <v>200</v>
      </c>
      <c r="AK103" s="87" t="s">
        <v>875</v>
      </c>
    </row>
    <row r="104" spans="1:37" s="87" customFormat="1" ht="15" customHeight="1">
      <c r="A104" s="87" t="s">
        <v>1237</v>
      </c>
      <c r="B104" s="87">
        <v>1</v>
      </c>
      <c r="C104" s="87" t="s">
        <v>862</v>
      </c>
      <c r="D104" s="87" t="s">
        <v>863</v>
      </c>
      <c r="E104" s="87" t="s">
        <v>1238</v>
      </c>
      <c r="F104" s="87" t="s">
        <v>865</v>
      </c>
      <c r="G104" s="87" t="s">
        <v>592</v>
      </c>
      <c r="H104" s="87" t="s">
        <v>866</v>
      </c>
      <c r="I104" s="87" t="s">
        <v>1239</v>
      </c>
      <c r="J104" s="87" t="s">
        <v>868</v>
      </c>
      <c r="K104" s="87" t="s">
        <v>868</v>
      </c>
      <c r="L104" s="87" t="s">
        <v>912</v>
      </c>
      <c r="M104" s="87" t="s">
        <v>913</v>
      </c>
      <c r="N104" s="87" t="s">
        <v>914</v>
      </c>
      <c r="O104" s="87" t="s">
        <v>915</v>
      </c>
      <c r="P104" s="87" t="s">
        <v>916</v>
      </c>
      <c r="Q104" s="87" t="s">
        <v>917</v>
      </c>
      <c r="R104" s="87" t="s">
        <v>868</v>
      </c>
      <c r="S104" s="87" t="s">
        <v>873</v>
      </c>
      <c r="T104" s="88">
        <v>41639</v>
      </c>
      <c r="U104" s="88">
        <v>41639</v>
      </c>
      <c r="V104" s="88">
        <v>41640</v>
      </c>
      <c r="W104" s="89">
        <v>72986.61</v>
      </c>
      <c r="X104" s="87" t="s">
        <v>874</v>
      </c>
      <c r="Y104" s="87">
        <v>0</v>
      </c>
      <c r="Z104" s="87">
        <v>0</v>
      </c>
      <c r="AA104" s="87">
        <v>0</v>
      </c>
      <c r="AB104" s="90">
        <v>1</v>
      </c>
      <c r="AC104" s="89">
        <v>72986.61</v>
      </c>
      <c r="AD104" s="89">
        <v>0</v>
      </c>
      <c r="AE104" s="89">
        <v>0</v>
      </c>
      <c r="AF104" s="89">
        <v>72986.61</v>
      </c>
      <c r="AG104" s="89" t="s">
        <v>918</v>
      </c>
      <c r="AH104" s="87" t="s">
        <v>592</v>
      </c>
      <c r="AI104" s="87" t="s">
        <v>919</v>
      </c>
      <c r="AJ104" s="89">
        <v>600</v>
      </c>
      <c r="AK104" s="87" t="s">
        <v>875</v>
      </c>
    </row>
    <row r="105" spans="1:37" s="87" customFormat="1" ht="15" customHeight="1">
      <c r="A105" s="87" t="s">
        <v>1240</v>
      </c>
      <c r="B105" s="87">
        <v>1</v>
      </c>
      <c r="C105" s="87" t="s">
        <v>862</v>
      </c>
      <c r="D105" s="87" t="s">
        <v>863</v>
      </c>
      <c r="E105" s="87" t="s">
        <v>1241</v>
      </c>
      <c r="F105" s="87" t="s">
        <v>865</v>
      </c>
      <c r="G105" s="87" t="s">
        <v>592</v>
      </c>
      <c r="H105" s="87" t="s">
        <v>866</v>
      </c>
      <c r="I105" s="87" t="s">
        <v>1242</v>
      </c>
      <c r="J105" s="87" t="s">
        <v>868</v>
      </c>
      <c r="K105" s="87" t="s">
        <v>868</v>
      </c>
      <c r="L105" s="87" t="s">
        <v>912</v>
      </c>
      <c r="M105" s="87" t="s">
        <v>913</v>
      </c>
      <c r="N105" s="87" t="s">
        <v>914</v>
      </c>
      <c r="O105" s="87" t="s">
        <v>915</v>
      </c>
      <c r="P105" s="87" t="s">
        <v>916</v>
      </c>
      <c r="Q105" s="87" t="s">
        <v>917</v>
      </c>
      <c r="R105" s="87" t="s">
        <v>868</v>
      </c>
      <c r="S105" s="87" t="s">
        <v>873</v>
      </c>
      <c r="T105" s="88">
        <v>41639</v>
      </c>
      <c r="U105" s="88">
        <v>41639</v>
      </c>
      <c r="V105" s="88">
        <v>41640</v>
      </c>
      <c r="W105" s="89">
        <v>1459732.25</v>
      </c>
      <c r="X105" s="87" t="s">
        <v>874</v>
      </c>
      <c r="Y105" s="87">
        <v>0</v>
      </c>
      <c r="Z105" s="87">
        <v>0</v>
      </c>
      <c r="AA105" s="87">
        <v>0</v>
      </c>
      <c r="AB105" s="90">
        <v>1</v>
      </c>
      <c r="AC105" s="89">
        <v>1459732.25</v>
      </c>
      <c r="AD105" s="89">
        <v>0</v>
      </c>
      <c r="AE105" s="89">
        <v>0</v>
      </c>
      <c r="AF105" s="89">
        <v>1459732.25</v>
      </c>
      <c r="AG105" s="89" t="s">
        <v>918</v>
      </c>
      <c r="AH105" s="87" t="s">
        <v>592</v>
      </c>
      <c r="AI105" s="87" t="s">
        <v>919</v>
      </c>
      <c r="AJ105" s="89">
        <v>18000</v>
      </c>
      <c r="AK105" s="87" t="s">
        <v>875</v>
      </c>
    </row>
    <row r="106" spans="1:37" s="87" customFormat="1" ht="15" customHeight="1">
      <c r="A106" s="87" t="s">
        <v>1243</v>
      </c>
      <c r="B106" s="87">
        <v>1</v>
      </c>
      <c r="C106" s="87" t="s">
        <v>862</v>
      </c>
      <c r="D106" s="87" t="s">
        <v>863</v>
      </c>
      <c r="E106" s="87" t="s">
        <v>1244</v>
      </c>
      <c r="F106" s="87" t="s">
        <v>865</v>
      </c>
      <c r="G106" s="87" t="s">
        <v>592</v>
      </c>
      <c r="H106" s="87" t="s">
        <v>866</v>
      </c>
      <c r="I106" s="87" t="s">
        <v>1245</v>
      </c>
      <c r="J106" s="87" t="s">
        <v>868</v>
      </c>
      <c r="K106" s="87" t="s">
        <v>868</v>
      </c>
      <c r="L106" s="87" t="s">
        <v>1136</v>
      </c>
      <c r="M106" s="87" t="s">
        <v>1137</v>
      </c>
      <c r="N106" s="87" t="s">
        <v>916</v>
      </c>
      <c r="O106" s="87" t="s">
        <v>917</v>
      </c>
      <c r="P106" s="87" t="s">
        <v>916</v>
      </c>
      <c r="Q106" s="87" t="s">
        <v>917</v>
      </c>
      <c r="R106" s="87" t="s">
        <v>868</v>
      </c>
      <c r="S106" s="87" t="s">
        <v>873</v>
      </c>
      <c r="T106" s="88">
        <v>41639</v>
      </c>
      <c r="U106" s="88">
        <v>41639</v>
      </c>
      <c r="V106" s="88">
        <v>41640</v>
      </c>
      <c r="W106" s="89">
        <v>1342917.1</v>
      </c>
      <c r="X106" s="87" t="s">
        <v>874</v>
      </c>
      <c r="Y106" s="87">
        <v>0</v>
      </c>
      <c r="Z106" s="87">
        <v>0</v>
      </c>
      <c r="AA106" s="87">
        <v>0</v>
      </c>
      <c r="AB106" s="90">
        <v>1</v>
      </c>
      <c r="AC106" s="89">
        <v>1342917.1</v>
      </c>
      <c r="AD106" s="89">
        <v>0</v>
      </c>
      <c r="AE106" s="89">
        <v>0</v>
      </c>
      <c r="AF106" s="89">
        <v>1342917.1</v>
      </c>
      <c r="AG106" s="89" t="s">
        <v>918</v>
      </c>
      <c r="AH106" s="87" t="s">
        <v>592</v>
      </c>
      <c r="AI106" s="86" t="s">
        <v>919</v>
      </c>
      <c r="AJ106" s="89">
        <v>2000</v>
      </c>
      <c r="AK106" s="87" t="s">
        <v>875</v>
      </c>
    </row>
    <row r="107" spans="1:37" s="87" customFormat="1" ht="15" customHeight="1">
      <c r="A107" s="87" t="s">
        <v>1246</v>
      </c>
      <c r="B107" s="87">
        <v>1</v>
      </c>
      <c r="C107" s="87" t="s">
        <v>862</v>
      </c>
      <c r="D107" s="87" t="s">
        <v>863</v>
      </c>
      <c r="E107" s="87" t="s">
        <v>1247</v>
      </c>
      <c r="F107" s="87" t="s">
        <v>865</v>
      </c>
      <c r="G107" s="87" t="s">
        <v>592</v>
      </c>
      <c r="H107" s="87" t="s">
        <v>866</v>
      </c>
      <c r="I107" s="87" t="s">
        <v>1248</v>
      </c>
      <c r="J107" s="87" t="s">
        <v>868</v>
      </c>
      <c r="K107" s="87" t="s">
        <v>868</v>
      </c>
      <c r="L107" s="87" t="s">
        <v>912</v>
      </c>
      <c r="M107" s="87" t="s">
        <v>913</v>
      </c>
      <c r="N107" s="87" t="s">
        <v>914</v>
      </c>
      <c r="O107" s="87" t="s">
        <v>915</v>
      </c>
      <c r="P107" s="87" t="s">
        <v>916</v>
      </c>
      <c r="Q107" s="87" t="s">
        <v>917</v>
      </c>
      <c r="R107" s="87" t="s">
        <v>868</v>
      </c>
      <c r="S107" s="87" t="s">
        <v>873</v>
      </c>
      <c r="T107" s="88">
        <v>41639</v>
      </c>
      <c r="U107" s="88">
        <v>41639</v>
      </c>
      <c r="V107" s="88">
        <v>41640</v>
      </c>
      <c r="W107" s="89">
        <v>48657.74</v>
      </c>
      <c r="X107" s="87" t="s">
        <v>874</v>
      </c>
      <c r="Y107" s="87">
        <v>0</v>
      </c>
      <c r="Z107" s="87">
        <v>0</v>
      </c>
      <c r="AA107" s="87">
        <v>0</v>
      </c>
      <c r="AB107" s="90">
        <v>1</v>
      </c>
      <c r="AC107" s="89">
        <v>48657.74</v>
      </c>
      <c r="AD107" s="89">
        <v>0</v>
      </c>
      <c r="AE107" s="89">
        <v>0</v>
      </c>
      <c r="AF107" s="89">
        <v>48657.74</v>
      </c>
      <c r="AG107" s="89" t="s">
        <v>918</v>
      </c>
      <c r="AH107" s="87" t="s">
        <v>592</v>
      </c>
      <c r="AI107" s="87" t="s">
        <v>919</v>
      </c>
      <c r="AJ107" s="89">
        <v>200</v>
      </c>
      <c r="AK107" s="87" t="s">
        <v>875</v>
      </c>
    </row>
    <row r="108" spans="1:37" s="87" customFormat="1" ht="15.45" customHeight="1">
      <c r="A108" s="87" t="s">
        <v>1249</v>
      </c>
      <c r="B108" s="87">
        <v>1</v>
      </c>
      <c r="C108" s="87" t="s">
        <v>862</v>
      </c>
      <c r="D108" s="87" t="s">
        <v>863</v>
      </c>
      <c r="E108" s="87" t="s">
        <v>1250</v>
      </c>
      <c r="F108" s="87" t="s">
        <v>865</v>
      </c>
      <c r="G108" s="87" t="s">
        <v>592</v>
      </c>
      <c r="H108" s="87" t="s">
        <v>866</v>
      </c>
      <c r="I108" s="87" t="s">
        <v>1251</v>
      </c>
      <c r="J108" s="87" t="s">
        <v>868</v>
      </c>
      <c r="K108" s="87" t="s">
        <v>868</v>
      </c>
      <c r="L108" s="87" t="s">
        <v>912</v>
      </c>
      <c r="M108" s="87" t="s">
        <v>913</v>
      </c>
      <c r="N108" s="87" t="s">
        <v>914</v>
      </c>
      <c r="O108" s="87" t="s">
        <v>915</v>
      </c>
      <c r="P108" s="87" t="s">
        <v>916</v>
      </c>
      <c r="Q108" s="87" t="s">
        <v>917</v>
      </c>
      <c r="R108" s="87" t="s">
        <v>868</v>
      </c>
      <c r="S108" s="87" t="s">
        <v>873</v>
      </c>
      <c r="T108" s="88">
        <v>41639</v>
      </c>
      <c r="U108" s="88">
        <v>41639</v>
      </c>
      <c r="V108" s="88">
        <v>41640</v>
      </c>
      <c r="W108" s="89">
        <v>243288.71</v>
      </c>
      <c r="X108" s="87" t="s">
        <v>874</v>
      </c>
      <c r="Y108" s="87">
        <v>0</v>
      </c>
      <c r="Z108" s="87">
        <v>0</v>
      </c>
      <c r="AA108" s="87">
        <v>0</v>
      </c>
      <c r="AB108" s="90">
        <v>1</v>
      </c>
      <c r="AC108" s="89">
        <v>243288.71</v>
      </c>
      <c r="AD108" s="89">
        <v>0</v>
      </c>
      <c r="AE108" s="89">
        <v>0</v>
      </c>
      <c r="AF108" s="89">
        <v>243288.71</v>
      </c>
      <c r="AG108" s="89" t="s">
        <v>918</v>
      </c>
      <c r="AH108" s="87" t="s">
        <v>592</v>
      </c>
      <c r="AI108" s="87" t="s">
        <v>919</v>
      </c>
      <c r="AJ108" s="89">
        <v>1000</v>
      </c>
      <c r="AK108" s="87" t="s">
        <v>875</v>
      </c>
    </row>
    <row r="109" spans="1:37" s="87" customFormat="1" ht="15" customHeight="1">
      <c r="A109" s="87" t="s">
        <v>1252</v>
      </c>
      <c r="B109" s="87">
        <v>1</v>
      </c>
      <c r="C109" s="87" t="s">
        <v>862</v>
      </c>
      <c r="D109" s="87" t="s">
        <v>863</v>
      </c>
      <c r="E109" s="87" t="s">
        <v>1253</v>
      </c>
      <c r="F109" s="87" t="s">
        <v>865</v>
      </c>
      <c r="G109" s="87" t="s">
        <v>592</v>
      </c>
      <c r="H109" s="87" t="s">
        <v>866</v>
      </c>
      <c r="I109" s="87" t="s">
        <v>1254</v>
      </c>
      <c r="J109" s="87" t="s">
        <v>868</v>
      </c>
      <c r="K109" s="87" t="s">
        <v>868</v>
      </c>
      <c r="L109" s="87" t="s">
        <v>1255</v>
      </c>
      <c r="M109" s="87" t="s">
        <v>1256</v>
      </c>
      <c r="N109" s="87" t="s">
        <v>1257</v>
      </c>
      <c r="O109" s="87" t="s">
        <v>1258</v>
      </c>
      <c r="P109" s="87" t="s">
        <v>916</v>
      </c>
      <c r="Q109" s="87" t="s">
        <v>917</v>
      </c>
      <c r="R109" s="87" t="s">
        <v>868</v>
      </c>
      <c r="S109" s="87" t="s">
        <v>873</v>
      </c>
      <c r="T109" s="88">
        <v>41639</v>
      </c>
      <c r="U109" s="88">
        <v>41639</v>
      </c>
      <c r="V109" s="88">
        <v>41640</v>
      </c>
      <c r="W109" s="89">
        <v>486577.42</v>
      </c>
      <c r="X109" s="87" t="s">
        <v>874</v>
      </c>
      <c r="Y109" s="87">
        <v>0</v>
      </c>
      <c r="Z109" s="87">
        <v>0</v>
      </c>
      <c r="AA109" s="87">
        <v>0</v>
      </c>
      <c r="AB109" s="90">
        <v>1</v>
      </c>
      <c r="AC109" s="89">
        <v>486577.42</v>
      </c>
      <c r="AD109" s="89">
        <v>0</v>
      </c>
      <c r="AE109" s="89">
        <v>0</v>
      </c>
      <c r="AF109" s="89">
        <v>486577.42</v>
      </c>
      <c r="AG109" s="89" t="s">
        <v>1259</v>
      </c>
      <c r="AH109" s="87" t="s">
        <v>592</v>
      </c>
      <c r="AI109" s="87" t="s">
        <v>1260</v>
      </c>
      <c r="AJ109" s="89">
        <v>3000</v>
      </c>
      <c r="AK109" s="87" t="s">
        <v>875</v>
      </c>
    </row>
    <row r="110" spans="1:37" s="87" customFormat="1" ht="15" customHeight="1">
      <c r="A110" s="87" t="s">
        <v>1261</v>
      </c>
      <c r="B110" s="87">
        <v>1</v>
      </c>
      <c r="C110" s="87" t="s">
        <v>862</v>
      </c>
      <c r="D110" s="87" t="s">
        <v>863</v>
      </c>
      <c r="E110" s="87" t="s">
        <v>1262</v>
      </c>
      <c r="F110" s="87" t="s">
        <v>865</v>
      </c>
      <c r="G110" s="87" t="s">
        <v>592</v>
      </c>
      <c r="H110" s="87" t="s">
        <v>866</v>
      </c>
      <c r="I110" s="87" t="s">
        <v>1263</v>
      </c>
      <c r="J110" s="87" t="s">
        <v>868</v>
      </c>
      <c r="K110" s="87" t="s">
        <v>868</v>
      </c>
      <c r="L110" s="87" t="s">
        <v>1264</v>
      </c>
      <c r="M110" s="87" t="s">
        <v>1265</v>
      </c>
      <c r="N110" s="87" t="s">
        <v>1266</v>
      </c>
      <c r="O110" s="87" t="s">
        <v>1267</v>
      </c>
      <c r="P110" s="87" t="s">
        <v>1266</v>
      </c>
      <c r="Q110" s="87" t="s">
        <v>1265</v>
      </c>
      <c r="R110" s="87" t="s">
        <v>868</v>
      </c>
      <c r="S110" s="87" t="s">
        <v>873</v>
      </c>
      <c r="T110" s="88">
        <v>41639</v>
      </c>
      <c r="U110" s="88">
        <v>41639</v>
      </c>
      <c r="V110" s="88">
        <v>41640</v>
      </c>
      <c r="W110" s="89">
        <v>8057502.5800000001</v>
      </c>
      <c r="X110" s="87" t="s">
        <v>874</v>
      </c>
      <c r="Y110" s="87">
        <v>0</v>
      </c>
      <c r="Z110" s="87">
        <v>0</v>
      </c>
      <c r="AA110" s="87">
        <v>0</v>
      </c>
      <c r="AB110" s="90">
        <v>1</v>
      </c>
      <c r="AC110" s="89">
        <v>8057502.5800000001</v>
      </c>
      <c r="AD110" s="89">
        <v>0</v>
      </c>
      <c r="AE110" s="89">
        <v>0</v>
      </c>
      <c r="AF110" s="89">
        <v>8057502.5800000001</v>
      </c>
      <c r="AG110" s="89" t="s">
        <v>1268</v>
      </c>
      <c r="AH110" s="87" t="s">
        <v>592</v>
      </c>
      <c r="AI110" s="87" t="s">
        <v>1269</v>
      </c>
      <c r="AJ110" s="89">
        <v>8000</v>
      </c>
      <c r="AK110" s="87" t="s">
        <v>875</v>
      </c>
    </row>
    <row r="111" spans="1:37" s="87" customFormat="1" ht="15" customHeight="1">
      <c r="A111" s="87" t="s">
        <v>1270</v>
      </c>
      <c r="B111" s="87">
        <v>1</v>
      </c>
      <c r="C111" s="87" t="s">
        <v>862</v>
      </c>
      <c r="D111" s="87" t="s">
        <v>863</v>
      </c>
      <c r="E111" s="87" t="s">
        <v>1271</v>
      </c>
      <c r="F111" s="87" t="s">
        <v>865</v>
      </c>
      <c r="G111" s="87" t="s">
        <v>592</v>
      </c>
      <c r="H111" s="87" t="s">
        <v>866</v>
      </c>
      <c r="I111" s="87" t="s">
        <v>1272</v>
      </c>
      <c r="J111" s="87" t="s">
        <v>868</v>
      </c>
      <c r="K111" s="87" t="s">
        <v>868</v>
      </c>
      <c r="L111" s="87" t="s">
        <v>912</v>
      </c>
      <c r="M111" s="87" t="s">
        <v>913</v>
      </c>
      <c r="N111" s="87" t="s">
        <v>914</v>
      </c>
      <c r="O111" s="87" t="s">
        <v>915</v>
      </c>
      <c r="P111" s="87" t="s">
        <v>916</v>
      </c>
      <c r="Q111" s="87" t="s">
        <v>917</v>
      </c>
      <c r="R111" s="87" t="s">
        <v>868</v>
      </c>
      <c r="S111" s="87" t="s">
        <v>873</v>
      </c>
      <c r="T111" s="88">
        <v>41639</v>
      </c>
      <c r="U111" s="88">
        <v>41639</v>
      </c>
      <c r="V111" s="88">
        <v>41640</v>
      </c>
      <c r="W111" s="89">
        <v>486577.42</v>
      </c>
      <c r="X111" s="87" t="s">
        <v>874</v>
      </c>
      <c r="Y111" s="87">
        <v>0</v>
      </c>
      <c r="Z111" s="87">
        <v>0</v>
      </c>
      <c r="AA111" s="87">
        <v>0</v>
      </c>
      <c r="AB111" s="90">
        <v>1</v>
      </c>
      <c r="AC111" s="89">
        <v>486577.42</v>
      </c>
      <c r="AD111" s="89">
        <v>0</v>
      </c>
      <c r="AE111" s="89">
        <v>0</v>
      </c>
      <c r="AF111" s="89">
        <v>486577.42</v>
      </c>
      <c r="AG111" s="89" t="s">
        <v>918</v>
      </c>
      <c r="AH111" s="87" t="s">
        <v>592</v>
      </c>
      <c r="AI111" s="87" t="s">
        <v>919</v>
      </c>
      <c r="AJ111" s="89">
        <v>3000</v>
      </c>
      <c r="AK111" s="87" t="s">
        <v>875</v>
      </c>
    </row>
    <row r="112" spans="1:37" s="87" customFormat="1" ht="15" customHeight="1">
      <c r="A112" s="87" t="s">
        <v>1273</v>
      </c>
      <c r="B112" s="87">
        <v>1</v>
      </c>
      <c r="C112" s="87" t="s">
        <v>862</v>
      </c>
      <c r="D112" s="87" t="s">
        <v>863</v>
      </c>
      <c r="E112" s="87" t="s">
        <v>1274</v>
      </c>
      <c r="F112" s="87" t="s">
        <v>865</v>
      </c>
      <c r="G112" s="87" t="s">
        <v>592</v>
      </c>
      <c r="H112" s="87" t="s">
        <v>866</v>
      </c>
      <c r="I112" s="87" t="s">
        <v>1275</v>
      </c>
      <c r="J112" s="87" t="s">
        <v>868</v>
      </c>
      <c r="K112" s="87" t="s">
        <v>868</v>
      </c>
      <c r="L112" s="87" t="s">
        <v>944</v>
      </c>
      <c r="M112" s="87" t="s">
        <v>945</v>
      </c>
      <c r="N112" s="87" t="s">
        <v>916</v>
      </c>
      <c r="O112" s="87" t="s">
        <v>917</v>
      </c>
      <c r="P112" s="87" t="s">
        <v>916</v>
      </c>
      <c r="Q112" s="87" t="s">
        <v>917</v>
      </c>
      <c r="R112" s="87" t="s">
        <v>868</v>
      </c>
      <c r="S112" s="87" t="s">
        <v>873</v>
      </c>
      <c r="T112" s="88">
        <v>41639</v>
      </c>
      <c r="U112" s="88">
        <v>41639</v>
      </c>
      <c r="V112" s="88">
        <v>41640</v>
      </c>
      <c r="W112" s="89">
        <v>36493306.369999997</v>
      </c>
      <c r="X112" s="87" t="s">
        <v>874</v>
      </c>
      <c r="Y112" s="87">
        <v>0</v>
      </c>
      <c r="Z112" s="87">
        <v>0</v>
      </c>
      <c r="AA112" s="87">
        <v>0</v>
      </c>
      <c r="AB112" s="90">
        <v>1</v>
      </c>
      <c r="AC112" s="89">
        <v>36493306.369999997</v>
      </c>
      <c r="AD112" s="89">
        <v>0</v>
      </c>
      <c r="AE112" s="89">
        <v>0</v>
      </c>
      <c r="AF112" s="89">
        <v>36493306.369999997</v>
      </c>
      <c r="AG112" s="89" t="s">
        <v>918</v>
      </c>
      <c r="AH112" s="87" t="s">
        <v>592</v>
      </c>
      <c r="AI112" s="86" t="s">
        <v>919</v>
      </c>
      <c r="AJ112" s="89">
        <v>80000</v>
      </c>
      <c r="AK112" s="87" t="s">
        <v>875</v>
      </c>
    </row>
    <row r="113" spans="1:37" s="87" customFormat="1" ht="15" customHeight="1">
      <c r="A113" s="87" t="s">
        <v>1276</v>
      </c>
      <c r="B113" s="87">
        <v>1</v>
      </c>
      <c r="C113" s="87" t="s">
        <v>862</v>
      </c>
      <c r="D113" s="87" t="s">
        <v>863</v>
      </c>
      <c r="E113" s="87" t="s">
        <v>1277</v>
      </c>
      <c r="F113" s="87" t="s">
        <v>865</v>
      </c>
      <c r="G113" s="87" t="s">
        <v>592</v>
      </c>
      <c r="H113" s="87" t="s">
        <v>866</v>
      </c>
      <c r="I113" s="87" t="s">
        <v>1278</v>
      </c>
      <c r="J113" s="87" t="s">
        <v>868</v>
      </c>
      <c r="K113" s="87" t="s">
        <v>868</v>
      </c>
      <c r="L113" s="87" t="s">
        <v>944</v>
      </c>
      <c r="M113" s="87" t="s">
        <v>945</v>
      </c>
      <c r="N113" s="87" t="s">
        <v>916</v>
      </c>
      <c r="O113" s="87" t="s">
        <v>917</v>
      </c>
      <c r="P113" s="87" t="s">
        <v>916</v>
      </c>
      <c r="Q113" s="87" t="s">
        <v>917</v>
      </c>
      <c r="R113" s="87" t="s">
        <v>868</v>
      </c>
      <c r="S113" s="87" t="s">
        <v>873</v>
      </c>
      <c r="T113" s="88">
        <v>41639</v>
      </c>
      <c r="U113" s="88">
        <v>41639</v>
      </c>
      <c r="V113" s="88">
        <v>41640</v>
      </c>
      <c r="W113" s="89">
        <v>201437564.59</v>
      </c>
      <c r="X113" s="87" t="s">
        <v>874</v>
      </c>
      <c r="Y113" s="87">
        <v>0</v>
      </c>
      <c r="Z113" s="87">
        <v>0</v>
      </c>
      <c r="AA113" s="87">
        <v>0</v>
      </c>
      <c r="AB113" s="90">
        <v>1</v>
      </c>
      <c r="AC113" s="89">
        <v>201437564.59</v>
      </c>
      <c r="AD113" s="89">
        <v>0</v>
      </c>
      <c r="AE113" s="89">
        <v>0</v>
      </c>
      <c r="AF113" s="89">
        <v>201437564.59</v>
      </c>
      <c r="AG113" s="89" t="s">
        <v>918</v>
      </c>
      <c r="AH113" s="87" t="s">
        <v>592</v>
      </c>
      <c r="AI113" s="86" t="s">
        <v>919</v>
      </c>
      <c r="AJ113" s="89">
        <v>100000</v>
      </c>
      <c r="AK113" s="87" t="s">
        <v>875</v>
      </c>
    </row>
    <row r="114" spans="1:37" s="87" customFormat="1" ht="15" customHeight="1">
      <c r="A114" s="87" t="s">
        <v>1279</v>
      </c>
      <c r="B114" s="87">
        <v>1</v>
      </c>
      <c r="C114" s="87" t="s">
        <v>862</v>
      </c>
      <c r="D114" s="87" t="s">
        <v>863</v>
      </c>
      <c r="E114" s="87" t="s">
        <v>1280</v>
      </c>
      <c r="F114" s="87" t="s">
        <v>865</v>
      </c>
      <c r="G114" s="87" t="s">
        <v>592</v>
      </c>
      <c r="H114" s="87" t="s">
        <v>866</v>
      </c>
      <c r="I114" s="87" t="s">
        <v>1281</v>
      </c>
      <c r="J114" s="87" t="s">
        <v>868</v>
      </c>
      <c r="K114" s="87" t="s">
        <v>868</v>
      </c>
      <c r="L114" s="87" t="s">
        <v>944</v>
      </c>
      <c r="M114" s="87" t="s">
        <v>945</v>
      </c>
      <c r="N114" s="87" t="s">
        <v>916</v>
      </c>
      <c r="O114" s="87" t="s">
        <v>917</v>
      </c>
      <c r="P114" s="87" t="s">
        <v>916</v>
      </c>
      <c r="Q114" s="87" t="s">
        <v>917</v>
      </c>
      <c r="R114" s="87" t="s">
        <v>868</v>
      </c>
      <c r="S114" s="87" t="s">
        <v>873</v>
      </c>
      <c r="T114" s="88">
        <v>41639</v>
      </c>
      <c r="U114" s="88">
        <v>41639</v>
      </c>
      <c r="V114" s="88">
        <v>41640</v>
      </c>
      <c r="W114" s="89">
        <v>5371668.3899999997</v>
      </c>
      <c r="X114" s="87" t="s">
        <v>874</v>
      </c>
      <c r="Y114" s="87">
        <v>0</v>
      </c>
      <c r="Z114" s="87">
        <v>0</v>
      </c>
      <c r="AA114" s="87">
        <v>0</v>
      </c>
      <c r="AB114" s="90">
        <v>1</v>
      </c>
      <c r="AC114" s="89">
        <v>5371668.3899999997</v>
      </c>
      <c r="AD114" s="89">
        <v>0</v>
      </c>
      <c r="AE114" s="89">
        <v>0</v>
      </c>
      <c r="AF114" s="89">
        <v>5371668.3899999997</v>
      </c>
      <c r="AG114" s="89" t="s">
        <v>918</v>
      </c>
      <c r="AH114" s="87" t="s">
        <v>592</v>
      </c>
      <c r="AI114" s="86" t="s">
        <v>919</v>
      </c>
      <c r="AJ114" s="89">
        <v>50000</v>
      </c>
      <c r="AK114" s="87" t="s">
        <v>875</v>
      </c>
    </row>
    <row r="115" spans="1:37" s="87" customFormat="1" ht="15" customHeight="1">
      <c r="A115" s="87" t="s">
        <v>1282</v>
      </c>
      <c r="B115" s="87">
        <v>1</v>
      </c>
      <c r="C115" s="87" t="s">
        <v>862</v>
      </c>
      <c r="D115" s="87" t="s">
        <v>863</v>
      </c>
      <c r="E115" s="87" t="s">
        <v>1283</v>
      </c>
      <c r="F115" s="87" t="s">
        <v>865</v>
      </c>
      <c r="G115" s="87" t="s">
        <v>592</v>
      </c>
      <c r="H115" s="87" t="s">
        <v>866</v>
      </c>
      <c r="I115" s="87" t="s">
        <v>1284</v>
      </c>
      <c r="J115" s="87" t="s">
        <v>868</v>
      </c>
      <c r="K115" s="87" t="s">
        <v>868</v>
      </c>
      <c r="L115" s="87" t="s">
        <v>944</v>
      </c>
      <c r="M115" s="87" t="s">
        <v>945</v>
      </c>
      <c r="N115" s="87" t="s">
        <v>916</v>
      </c>
      <c r="O115" s="87" t="s">
        <v>917</v>
      </c>
      <c r="P115" s="87" t="s">
        <v>916</v>
      </c>
      <c r="Q115" s="87" t="s">
        <v>917</v>
      </c>
      <c r="R115" s="87" t="s">
        <v>868</v>
      </c>
      <c r="S115" s="87" t="s">
        <v>873</v>
      </c>
      <c r="T115" s="88">
        <v>41639</v>
      </c>
      <c r="U115" s="88">
        <v>41639</v>
      </c>
      <c r="V115" s="88">
        <v>41640</v>
      </c>
      <c r="W115" s="89">
        <v>8057502.5800000001</v>
      </c>
      <c r="X115" s="87" t="s">
        <v>874</v>
      </c>
      <c r="Y115" s="87">
        <v>0</v>
      </c>
      <c r="Z115" s="87">
        <v>0</v>
      </c>
      <c r="AA115" s="87">
        <v>0</v>
      </c>
      <c r="AB115" s="90">
        <v>1</v>
      </c>
      <c r="AC115" s="89">
        <v>8057502.5800000001</v>
      </c>
      <c r="AD115" s="89">
        <v>0</v>
      </c>
      <c r="AE115" s="89">
        <v>0</v>
      </c>
      <c r="AF115" s="89">
        <v>8057502.5800000001</v>
      </c>
      <c r="AG115" s="89" t="s">
        <v>918</v>
      </c>
      <c r="AH115" s="87" t="s">
        <v>592</v>
      </c>
      <c r="AI115" s="86" t="s">
        <v>919</v>
      </c>
      <c r="AJ115" s="89">
        <v>8000</v>
      </c>
      <c r="AK115" s="87" t="s">
        <v>875</v>
      </c>
    </row>
    <row r="116" spans="1:37" s="87" customFormat="1" ht="15" customHeight="1">
      <c r="A116" s="87" t="s">
        <v>1285</v>
      </c>
      <c r="B116" s="87">
        <v>1</v>
      </c>
      <c r="C116" s="87" t="s">
        <v>862</v>
      </c>
      <c r="D116" s="87" t="s">
        <v>863</v>
      </c>
      <c r="E116" s="87" t="s">
        <v>1286</v>
      </c>
      <c r="F116" s="87" t="s">
        <v>865</v>
      </c>
      <c r="G116" s="87" t="s">
        <v>592</v>
      </c>
      <c r="H116" s="87" t="s">
        <v>866</v>
      </c>
      <c r="I116" s="87" t="s">
        <v>1287</v>
      </c>
      <c r="J116" s="87" t="s">
        <v>868</v>
      </c>
      <c r="K116" s="87" t="s">
        <v>868</v>
      </c>
      <c r="L116" s="87" t="s">
        <v>944</v>
      </c>
      <c r="M116" s="87" t="s">
        <v>945</v>
      </c>
      <c r="N116" s="87" t="s">
        <v>916</v>
      </c>
      <c r="O116" s="87" t="s">
        <v>917</v>
      </c>
      <c r="P116" s="87" t="s">
        <v>916</v>
      </c>
      <c r="Q116" s="87" t="s">
        <v>917</v>
      </c>
      <c r="R116" s="87" t="s">
        <v>868</v>
      </c>
      <c r="S116" s="87" t="s">
        <v>873</v>
      </c>
      <c r="T116" s="88">
        <v>41639</v>
      </c>
      <c r="U116" s="88">
        <v>41639</v>
      </c>
      <c r="V116" s="88">
        <v>41640</v>
      </c>
      <c r="W116" s="89">
        <v>8057502.5800000001</v>
      </c>
      <c r="X116" s="87" t="s">
        <v>874</v>
      </c>
      <c r="Y116" s="87">
        <v>0</v>
      </c>
      <c r="Z116" s="87">
        <v>0</v>
      </c>
      <c r="AA116" s="87">
        <v>0</v>
      </c>
      <c r="AB116" s="90">
        <v>1</v>
      </c>
      <c r="AC116" s="89">
        <v>8057502.5800000001</v>
      </c>
      <c r="AD116" s="89">
        <v>0</v>
      </c>
      <c r="AE116" s="89">
        <v>0</v>
      </c>
      <c r="AF116" s="89">
        <v>8057502.5800000001</v>
      </c>
      <c r="AG116" s="89" t="s">
        <v>918</v>
      </c>
      <c r="AH116" s="87" t="s">
        <v>592</v>
      </c>
      <c r="AI116" s="86" t="s">
        <v>919</v>
      </c>
      <c r="AJ116" s="89">
        <v>8000</v>
      </c>
      <c r="AK116" s="87" t="s">
        <v>875</v>
      </c>
    </row>
    <row r="117" spans="1:37" s="87" customFormat="1" ht="15" customHeight="1">
      <c r="A117" s="87" t="s">
        <v>1288</v>
      </c>
      <c r="B117" s="87">
        <v>1</v>
      </c>
      <c r="C117" s="87" t="s">
        <v>862</v>
      </c>
      <c r="D117" s="87" t="s">
        <v>863</v>
      </c>
      <c r="E117" s="87" t="s">
        <v>1289</v>
      </c>
      <c r="F117" s="87" t="s">
        <v>865</v>
      </c>
      <c r="G117" s="87" t="s">
        <v>592</v>
      </c>
      <c r="H117" s="87" t="s">
        <v>866</v>
      </c>
      <c r="I117" s="87" t="s">
        <v>1290</v>
      </c>
      <c r="J117" s="87" t="s">
        <v>868</v>
      </c>
      <c r="K117" s="87" t="s">
        <v>868</v>
      </c>
      <c r="L117" s="87" t="s">
        <v>944</v>
      </c>
      <c r="M117" s="87" t="s">
        <v>945</v>
      </c>
      <c r="N117" s="87" t="s">
        <v>916</v>
      </c>
      <c r="O117" s="87" t="s">
        <v>917</v>
      </c>
      <c r="P117" s="87" t="s">
        <v>916</v>
      </c>
      <c r="Q117" s="87" t="s">
        <v>917</v>
      </c>
      <c r="R117" s="87" t="s">
        <v>868</v>
      </c>
      <c r="S117" s="87" t="s">
        <v>873</v>
      </c>
      <c r="T117" s="88">
        <v>41639</v>
      </c>
      <c r="U117" s="88">
        <v>41639</v>
      </c>
      <c r="V117" s="88">
        <v>41640</v>
      </c>
      <c r="W117" s="89">
        <v>8057502.5800000001</v>
      </c>
      <c r="X117" s="87" t="s">
        <v>874</v>
      </c>
      <c r="Y117" s="87">
        <v>0</v>
      </c>
      <c r="Z117" s="87">
        <v>0</v>
      </c>
      <c r="AA117" s="87">
        <v>0</v>
      </c>
      <c r="AB117" s="90">
        <v>1</v>
      </c>
      <c r="AC117" s="89">
        <v>8057502.5800000001</v>
      </c>
      <c r="AD117" s="89">
        <v>0</v>
      </c>
      <c r="AE117" s="89">
        <v>0</v>
      </c>
      <c r="AF117" s="89">
        <v>8057502.5800000001</v>
      </c>
      <c r="AG117" s="89" t="s">
        <v>918</v>
      </c>
      <c r="AH117" s="87" t="s">
        <v>592</v>
      </c>
      <c r="AI117" s="86" t="s">
        <v>919</v>
      </c>
      <c r="AJ117" s="89">
        <v>8000</v>
      </c>
      <c r="AK117" s="87" t="s">
        <v>875</v>
      </c>
    </row>
    <row r="118" spans="1:37" s="87" customFormat="1" ht="15" customHeight="1">
      <c r="A118" s="87" t="s">
        <v>1291</v>
      </c>
      <c r="B118" s="87">
        <v>1</v>
      </c>
      <c r="C118" s="87" t="s">
        <v>862</v>
      </c>
      <c r="D118" s="87" t="s">
        <v>863</v>
      </c>
      <c r="E118" s="87" t="s">
        <v>1292</v>
      </c>
      <c r="F118" s="87" t="s">
        <v>865</v>
      </c>
      <c r="G118" s="87" t="s">
        <v>592</v>
      </c>
      <c r="H118" s="87" t="s">
        <v>866</v>
      </c>
      <c r="I118" s="87" t="s">
        <v>1293</v>
      </c>
      <c r="J118" s="87" t="s">
        <v>868</v>
      </c>
      <c r="K118" s="87" t="s">
        <v>868</v>
      </c>
      <c r="L118" s="87" t="s">
        <v>912</v>
      </c>
      <c r="M118" s="87" t="s">
        <v>913</v>
      </c>
      <c r="N118" s="87" t="s">
        <v>914</v>
      </c>
      <c r="O118" s="87" t="s">
        <v>915</v>
      </c>
      <c r="P118" s="87" t="s">
        <v>916</v>
      </c>
      <c r="Q118" s="87" t="s">
        <v>917</v>
      </c>
      <c r="R118" s="87" t="s">
        <v>868</v>
      </c>
      <c r="S118" s="87" t="s">
        <v>873</v>
      </c>
      <c r="T118" s="88">
        <v>41639</v>
      </c>
      <c r="U118" s="88">
        <v>41639</v>
      </c>
      <c r="V118" s="88">
        <v>41640</v>
      </c>
      <c r="W118" s="89">
        <v>1216443.55</v>
      </c>
      <c r="X118" s="87" t="s">
        <v>874</v>
      </c>
      <c r="Y118" s="87">
        <v>0</v>
      </c>
      <c r="Z118" s="87">
        <v>0</v>
      </c>
      <c r="AA118" s="87">
        <v>0</v>
      </c>
      <c r="AB118" s="90">
        <v>1</v>
      </c>
      <c r="AC118" s="89">
        <v>1216443.55</v>
      </c>
      <c r="AD118" s="89">
        <v>0</v>
      </c>
      <c r="AE118" s="89">
        <v>0</v>
      </c>
      <c r="AF118" s="89">
        <v>1216443.55</v>
      </c>
      <c r="AG118" s="89" t="s">
        <v>918</v>
      </c>
      <c r="AH118" s="87" t="s">
        <v>592</v>
      </c>
      <c r="AI118" s="87" t="s">
        <v>919</v>
      </c>
      <c r="AJ118" s="89">
        <v>5000</v>
      </c>
      <c r="AK118" s="87" t="s">
        <v>875</v>
      </c>
    </row>
    <row r="119" spans="1:37" s="87" customFormat="1" ht="15" customHeight="1">
      <c r="A119" s="87" t="s">
        <v>1294</v>
      </c>
      <c r="B119" s="87">
        <v>1</v>
      </c>
      <c r="C119" s="87" t="s">
        <v>862</v>
      </c>
      <c r="D119" s="87" t="s">
        <v>863</v>
      </c>
      <c r="E119" s="87" t="s">
        <v>1295</v>
      </c>
      <c r="F119" s="87" t="s">
        <v>865</v>
      </c>
      <c r="G119" s="87" t="s">
        <v>592</v>
      </c>
      <c r="H119" s="87" t="s">
        <v>866</v>
      </c>
      <c r="I119" s="87" t="s">
        <v>1296</v>
      </c>
      <c r="J119" s="87" t="s">
        <v>868</v>
      </c>
      <c r="K119" s="87" t="s">
        <v>868</v>
      </c>
      <c r="L119" s="87" t="s">
        <v>944</v>
      </c>
      <c r="M119" s="87" t="s">
        <v>945</v>
      </c>
      <c r="N119" s="87" t="s">
        <v>916</v>
      </c>
      <c r="O119" s="87" t="s">
        <v>917</v>
      </c>
      <c r="P119" s="87" t="s">
        <v>916</v>
      </c>
      <c r="Q119" s="87" t="s">
        <v>917</v>
      </c>
      <c r="R119" s="87" t="s">
        <v>868</v>
      </c>
      <c r="S119" s="87" t="s">
        <v>873</v>
      </c>
      <c r="T119" s="88">
        <v>41639</v>
      </c>
      <c r="U119" s="88">
        <v>41639</v>
      </c>
      <c r="V119" s="88">
        <v>41640</v>
      </c>
      <c r="W119" s="89">
        <v>486577.42</v>
      </c>
      <c r="X119" s="87" t="s">
        <v>874</v>
      </c>
      <c r="Y119" s="87">
        <v>0</v>
      </c>
      <c r="Z119" s="87">
        <v>0</v>
      </c>
      <c r="AA119" s="87">
        <v>0</v>
      </c>
      <c r="AB119" s="90">
        <v>1</v>
      </c>
      <c r="AC119" s="89">
        <v>486577.42</v>
      </c>
      <c r="AD119" s="89">
        <v>0</v>
      </c>
      <c r="AE119" s="89">
        <v>0</v>
      </c>
      <c r="AF119" s="89">
        <v>486577.42</v>
      </c>
      <c r="AG119" s="89" t="s">
        <v>918</v>
      </c>
      <c r="AH119" s="87" t="s">
        <v>592</v>
      </c>
      <c r="AI119" s="86" t="s">
        <v>919</v>
      </c>
      <c r="AJ119" s="89">
        <v>4000</v>
      </c>
      <c r="AK119" s="87" t="s">
        <v>875</v>
      </c>
    </row>
    <row r="120" spans="1:37" s="87" customFormat="1" ht="15" customHeight="1">
      <c r="A120" s="87" t="s">
        <v>1297</v>
      </c>
      <c r="B120" s="87">
        <v>1</v>
      </c>
      <c r="C120" s="87" t="s">
        <v>862</v>
      </c>
      <c r="D120" s="87" t="s">
        <v>863</v>
      </c>
      <c r="E120" s="87" t="s">
        <v>1298</v>
      </c>
      <c r="F120" s="87" t="s">
        <v>865</v>
      </c>
      <c r="G120" s="87" t="s">
        <v>592</v>
      </c>
      <c r="H120" s="87" t="s">
        <v>866</v>
      </c>
      <c r="I120" s="87" t="s">
        <v>1299</v>
      </c>
      <c r="J120" s="87" t="s">
        <v>868</v>
      </c>
      <c r="K120" s="87" t="s">
        <v>868</v>
      </c>
      <c r="L120" s="87" t="s">
        <v>944</v>
      </c>
      <c r="M120" s="87" t="s">
        <v>945</v>
      </c>
      <c r="N120" s="87" t="s">
        <v>916</v>
      </c>
      <c r="O120" s="87" t="s">
        <v>917</v>
      </c>
      <c r="P120" s="87" t="s">
        <v>916</v>
      </c>
      <c r="Q120" s="87" t="s">
        <v>917</v>
      </c>
      <c r="R120" s="87" t="s">
        <v>868</v>
      </c>
      <c r="S120" s="87" t="s">
        <v>873</v>
      </c>
      <c r="T120" s="88">
        <v>41639</v>
      </c>
      <c r="U120" s="88">
        <v>41639</v>
      </c>
      <c r="V120" s="88">
        <v>41640</v>
      </c>
      <c r="W120" s="89">
        <v>486577.42</v>
      </c>
      <c r="X120" s="87" t="s">
        <v>874</v>
      </c>
      <c r="Y120" s="87">
        <v>0</v>
      </c>
      <c r="Z120" s="87">
        <v>0</v>
      </c>
      <c r="AA120" s="87">
        <v>0</v>
      </c>
      <c r="AB120" s="90">
        <v>1</v>
      </c>
      <c r="AC120" s="89">
        <v>486577.42</v>
      </c>
      <c r="AD120" s="89">
        <v>0</v>
      </c>
      <c r="AE120" s="89">
        <v>0</v>
      </c>
      <c r="AF120" s="89">
        <v>486577.42</v>
      </c>
      <c r="AG120" s="89" t="s">
        <v>918</v>
      </c>
      <c r="AH120" s="87" t="s">
        <v>592</v>
      </c>
      <c r="AI120" s="86" t="s">
        <v>919</v>
      </c>
      <c r="AJ120" s="89">
        <v>4000</v>
      </c>
      <c r="AK120" s="87" t="s">
        <v>875</v>
      </c>
    </row>
    <row r="121" spans="1:37" s="87" customFormat="1" ht="15" customHeight="1">
      <c r="A121" s="87" t="s">
        <v>1300</v>
      </c>
      <c r="B121" s="87">
        <v>1</v>
      </c>
      <c r="C121" s="87" t="s">
        <v>862</v>
      </c>
      <c r="D121" s="87" t="s">
        <v>863</v>
      </c>
      <c r="E121" s="87" t="s">
        <v>1301</v>
      </c>
      <c r="F121" s="87" t="s">
        <v>865</v>
      </c>
      <c r="G121" s="87" t="s">
        <v>592</v>
      </c>
      <c r="H121" s="87" t="s">
        <v>866</v>
      </c>
      <c r="I121" s="87" t="s">
        <v>1302</v>
      </c>
      <c r="J121" s="87" t="s">
        <v>868</v>
      </c>
      <c r="K121" s="87" t="s">
        <v>868</v>
      </c>
      <c r="L121" s="87" t="s">
        <v>1091</v>
      </c>
      <c r="M121" s="87" t="s">
        <v>1092</v>
      </c>
      <c r="N121" s="87" t="s">
        <v>916</v>
      </c>
      <c r="O121" s="87" t="s">
        <v>917</v>
      </c>
      <c r="P121" s="87" t="s">
        <v>916</v>
      </c>
      <c r="Q121" s="87" t="s">
        <v>917</v>
      </c>
      <c r="R121" s="87" t="s">
        <v>868</v>
      </c>
      <c r="S121" s="87" t="s">
        <v>873</v>
      </c>
      <c r="T121" s="88">
        <v>41639</v>
      </c>
      <c r="U121" s="88">
        <v>41639</v>
      </c>
      <c r="V121" s="88">
        <v>41640</v>
      </c>
      <c r="W121" s="89">
        <v>243288.71</v>
      </c>
      <c r="X121" s="87" t="s">
        <v>874</v>
      </c>
      <c r="Y121" s="87">
        <v>0</v>
      </c>
      <c r="Z121" s="87">
        <v>0</v>
      </c>
      <c r="AA121" s="87">
        <v>0</v>
      </c>
      <c r="AB121" s="90">
        <v>1</v>
      </c>
      <c r="AC121" s="89">
        <v>243288.71</v>
      </c>
      <c r="AD121" s="89">
        <v>0</v>
      </c>
      <c r="AE121" s="89">
        <v>0</v>
      </c>
      <c r="AF121" s="89">
        <v>243288.71</v>
      </c>
      <c r="AG121" s="89" t="s">
        <v>918</v>
      </c>
      <c r="AH121" s="87" t="s">
        <v>592</v>
      </c>
      <c r="AI121" s="86" t="s">
        <v>919</v>
      </c>
      <c r="AJ121" s="89">
        <v>2000</v>
      </c>
      <c r="AK121" s="87" t="s">
        <v>875</v>
      </c>
    </row>
    <row r="122" spans="1:37" s="87" customFormat="1" ht="15" customHeight="1">
      <c r="A122" s="87" t="s">
        <v>1303</v>
      </c>
      <c r="B122" s="87">
        <v>1</v>
      </c>
      <c r="C122" s="87" t="s">
        <v>862</v>
      </c>
      <c r="D122" s="87" t="s">
        <v>863</v>
      </c>
      <c r="E122" s="87" t="s">
        <v>1304</v>
      </c>
      <c r="F122" s="87" t="s">
        <v>865</v>
      </c>
      <c r="G122" s="87" t="s">
        <v>592</v>
      </c>
      <c r="H122" s="87" t="s">
        <v>866</v>
      </c>
      <c r="I122" s="87" t="s">
        <v>1305</v>
      </c>
      <c r="J122" s="87" t="s">
        <v>868</v>
      </c>
      <c r="K122" s="87" t="s">
        <v>868</v>
      </c>
      <c r="L122" s="87" t="s">
        <v>944</v>
      </c>
      <c r="M122" s="87" t="s">
        <v>945</v>
      </c>
      <c r="N122" s="87" t="s">
        <v>916</v>
      </c>
      <c r="O122" s="87" t="s">
        <v>917</v>
      </c>
      <c r="P122" s="87" t="s">
        <v>916</v>
      </c>
      <c r="Q122" s="87" t="s">
        <v>917</v>
      </c>
      <c r="R122" s="87" t="s">
        <v>868</v>
      </c>
      <c r="S122" s="87" t="s">
        <v>873</v>
      </c>
      <c r="T122" s="88">
        <v>41639</v>
      </c>
      <c r="U122" s="88">
        <v>41639</v>
      </c>
      <c r="V122" s="88">
        <v>41640</v>
      </c>
      <c r="W122" s="89">
        <v>2685834.19</v>
      </c>
      <c r="X122" s="87" t="s">
        <v>874</v>
      </c>
      <c r="Y122" s="87">
        <v>0</v>
      </c>
      <c r="Z122" s="87">
        <v>0</v>
      </c>
      <c r="AA122" s="87">
        <v>0</v>
      </c>
      <c r="AB122" s="90">
        <v>1</v>
      </c>
      <c r="AC122" s="89">
        <v>2685834.19</v>
      </c>
      <c r="AD122" s="89">
        <v>0</v>
      </c>
      <c r="AE122" s="89">
        <v>0</v>
      </c>
      <c r="AF122" s="89">
        <v>2685834.19</v>
      </c>
      <c r="AG122" s="89" t="s">
        <v>918</v>
      </c>
      <c r="AH122" s="87" t="s">
        <v>592</v>
      </c>
      <c r="AI122" s="86" t="s">
        <v>919</v>
      </c>
      <c r="AJ122" s="89">
        <v>4000</v>
      </c>
      <c r="AK122" s="87" t="s">
        <v>875</v>
      </c>
    </row>
    <row r="123" spans="1:37" s="87" customFormat="1" ht="15" customHeight="1">
      <c r="A123" s="87" t="s">
        <v>1306</v>
      </c>
      <c r="B123" s="87">
        <v>1</v>
      </c>
      <c r="C123" s="87" t="s">
        <v>862</v>
      </c>
      <c r="D123" s="87" t="s">
        <v>863</v>
      </c>
      <c r="E123" s="87" t="s">
        <v>1307</v>
      </c>
      <c r="F123" s="87" t="s">
        <v>865</v>
      </c>
      <c r="G123" s="87" t="s">
        <v>592</v>
      </c>
      <c r="H123" s="87" t="s">
        <v>866</v>
      </c>
      <c r="I123" s="87" t="s">
        <v>1308</v>
      </c>
      <c r="J123" s="87" t="s">
        <v>868</v>
      </c>
      <c r="K123" s="87" t="s">
        <v>868</v>
      </c>
      <c r="L123" s="87" t="s">
        <v>1141</v>
      </c>
      <c r="M123" s="87" t="s">
        <v>1142</v>
      </c>
      <c r="N123" s="87" t="s">
        <v>916</v>
      </c>
      <c r="O123" s="87" t="s">
        <v>917</v>
      </c>
      <c r="P123" s="87" t="s">
        <v>916</v>
      </c>
      <c r="Q123" s="87" t="s">
        <v>917</v>
      </c>
      <c r="R123" s="87" t="s">
        <v>868</v>
      </c>
      <c r="S123" s="87" t="s">
        <v>873</v>
      </c>
      <c r="T123" s="88">
        <v>41639</v>
      </c>
      <c r="U123" s="88">
        <v>41639</v>
      </c>
      <c r="V123" s="88">
        <v>41640</v>
      </c>
      <c r="W123" s="89">
        <v>2685834.19</v>
      </c>
      <c r="X123" s="87" t="s">
        <v>874</v>
      </c>
      <c r="Y123" s="87">
        <v>0</v>
      </c>
      <c r="Z123" s="87">
        <v>0</v>
      </c>
      <c r="AA123" s="87">
        <v>0</v>
      </c>
      <c r="AB123" s="90">
        <v>1</v>
      </c>
      <c r="AC123" s="89">
        <v>2685834.19</v>
      </c>
      <c r="AD123" s="89">
        <v>0</v>
      </c>
      <c r="AE123" s="89">
        <v>0</v>
      </c>
      <c r="AF123" s="89">
        <v>2685834.19</v>
      </c>
      <c r="AG123" s="89" t="s">
        <v>918</v>
      </c>
      <c r="AH123" s="87" t="s">
        <v>592</v>
      </c>
      <c r="AI123" s="86" t="s">
        <v>919</v>
      </c>
      <c r="AJ123" s="89">
        <v>4000</v>
      </c>
      <c r="AK123" s="87" t="s">
        <v>875</v>
      </c>
    </row>
    <row r="124" spans="1:37" s="87" customFormat="1" ht="15" customHeight="1">
      <c r="A124" s="87" t="s">
        <v>1309</v>
      </c>
      <c r="B124" s="87">
        <v>1</v>
      </c>
      <c r="C124" s="87" t="s">
        <v>862</v>
      </c>
      <c r="D124" s="87" t="s">
        <v>863</v>
      </c>
      <c r="E124" s="87" t="s">
        <v>1310</v>
      </c>
      <c r="F124" s="87" t="s">
        <v>865</v>
      </c>
      <c r="G124" s="87" t="s">
        <v>592</v>
      </c>
      <c r="H124" s="87" t="s">
        <v>866</v>
      </c>
      <c r="I124" s="87" t="s">
        <v>1311</v>
      </c>
      <c r="J124" s="87" t="s">
        <v>868</v>
      </c>
      <c r="K124" s="87" t="s">
        <v>868</v>
      </c>
      <c r="L124" s="87" t="s">
        <v>1141</v>
      </c>
      <c r="M124" s="87" t="s">
        <v>1142</v>
      </c>
      <c r="N124" s="87" t="s">
        <v>916</v>
      </c>
      <c r="O124" s="87" t="s">
        <v>917</v>
      </c>
      <c r="P124" s="87" t="s">
        <v>916</v>
      </c>
      <c r="Q124" s="87" t="s">
        <v>917</v>
      </c>
      <c r="R124" s="87" t="s">
        <v>868</v>
      </c>
      <c r="S124" s="87" t="s">
        <v>873</v>
      </c>
      <c r="T124" s="88">
        <v>41639</v>
      </c>
      <c r="U124" s="88">
        <v>41639</v>
      </c>
      <c r="V124" s="88">
        <v>41640</v>
      </c>
      <c r="W124" s="89">
        <v>671458.55</v>
      </c>
      <c r="X124" s="87" t="s">
        <v>874</v>
      </c>
      <c r="Y124" s="87">
        <v>0</v>
      </c>
      <c r="Z124" s="87">
        <v>0</v>
      </c>
      <c r="AA124" s="87">
        <v>0</v>
      </c>
      <c r="AB124" s="90">
        <v>1</v>
      </c>
      <c r="AC124" s="89">
        <v>671458.55</v>
      </c>
      <c r="AD124" s="89">
        <v>0</v>
      </c>
      <c r="AE124" s="89">
        <v>0</v>
      </c>
      <c r="AF124" s="89">
        <v>671458.55</v>
      </c>
      <c r="AG124" s="89" t="s">
        <v>918</v>
      </c>
      <c r="AH124" s="87" t="s">
        <v>592</v>
      </c>
      <c r="AI124" s="86" t="s">
        <v>919</v>
      </c>
      <c r="AJ124" s="89">
        <v>1500</v>
      </c>
      <c r="AK124" s="87" t="s">
        <v>875</v>
      </c>
    </row>
    <row r="125" spans="1:37" s="87" customFormat="1" ht="15" customHeight="1">
      <c r="A125" s="87" t="s">
        <v>1312</v>
      </c>
      <c r="B125" s="87">
        <v>1</v>
      </c>
      <c r="C125" s="87" t="s">
        <v>862</v>
      </c>
      <c r="D125" s="87" t="s">
        <v>863</v>
      </c>
      <c r="E125" s="87" t="s">
        <v>1313</v>
      </c>
      <c r="F125" s="87" t="s">
        <v>865</v>
      </c>
      <c r="G125" s="87" t="s">
        <v>592</v>
      </c>
      <c r="H125" s="87" t="s">
        <v>866</v>
      </c>
      <c r="I125" s="87" t="s">
        <v>1314</v>
      </c>
      <c r="J125" s="87" t="s">
        <v>868</v>
      </c>
      <c r="K125" s="87" t="s">
        <v>868</v>
      </c>
      <c r="L125" s="87" t="s">
        <v>1141</v>
      </c>
      <c r="M125" s="87" t="s">
        <v>1142</v>
      </c>
      <c r="N125" s="87" t="s">
        <v>916</v>
      </c>
      <c r="O125" s="87" t="s">
        <v>917</v>
      </c>
      <c r="P125" s="87" t="s">
        <v>916</v>
      </c>
      <c r="Q125" s="87" t="s">
        <v>917</v>
      </c>
      <c r="R125" s="87" t="s">
        <v>868</v>
      </c>
      <c r="S125" s="87" t="s">
        <v>873</v>
      </c>
      <c r="T125" s="88">
        <v>41639</v>
      </c>
      <c r="U125" s="88">
        <v>41639</v>
      </c>
      <c r="V125" s="88">
        <v>41640</v>
      </c>
      <c r="W125" s="89">
        <v>1342917.1</v>
      </c>
      <c r="X125" s="87" t="s">
        <v>874</v>
      </c>
      <c r="Y125" s="87">
        <v>0</v>
      </c>
      <c r="Z125" s="87">
        <v>0</v>
      </c>
      <c r="AA125" s="87">
        <v>0</v>
      </c>
      <c r="AB125" s="90">
        <v>1</v>
      </c>
      <c r="AC125" s="89">
        <v>1342917.1</v>
      </c>
      <c r="AD125" s="89">
        <v>0</v>
      </c>
      <c r="AE125" s="89">
        <v>0</v>
      </c>
      <c r="AF125" s="89">
        <v>1342917.1</v>
      </c>
      <c r="AG125" s="89" t="s">
        <v>918</v>
      </c>
      <c r="AH125" s="87" t="s">
        <v>592</v>
      </c>
      <c r="AI125" s="86" t="s">
        <v>919</v>
      </c>
      <c r="AJ125" s="89">
        <v>1000</v>
      </c>
      <c r="AK125" s="87" t="s">
        <v>875</v>
      </c>
    </row>
    <row r="126" spans="1:37" s="87" customFormat="1" ht="15" customHeight="1">
      <c r="A126" s="87" t="s">
        <v>1315</v>
      </c>
      <c r="B126" s="87">
        <v>1</v>
      </c>
      <c r="C126" s="87" t="s">
        <v>862</v>
      </c>
      <c r="D126" s="87" t="s">
        <v>863</v>
      </c>
      <c r="E126" s="87" t="s">
        <v>1316</v>
      </c>
      <c r="F126" s="87" t="s">
        <v>865</v>
      </c>
      <c r="G126" s="87" t="s">
        <v>592</v>
      </c>
      <c r="H126" s="87" t="s">
        <v>866</v>
      </c>
      <c r="I126" s="87" t="s">
        <v>1317</v>
      </c>
      <c r="J126" s="87" t="s">
        <v>868</v>
      </c>
      <c r="K126" s="87" t="s">
        <v>868</v>
      </c>
      <c r="L126" s="87" t="s">
        <v>1096</v>
      </c>
      <c r="M126" s="87" t="s">
        <v>1097</v>
      </c>
      <c r="N126" s="87" t="s">
        <v>916</v>
      </c>
      <c r="O126" s="87" t="s">
        <v>917</v>
      </c>
      <c r="P126" s="87" t="s">
        <v>916</v>
      </c>
      <c r="Q126" s="87" t="s">
        <v>917</v>
      </c>
      <c r="R126" s="87" t="s">
        <v>868</v>
      </c>
      <c r="S126" s="87" t="s">
        <v>873</v>
      </c>
      <c r="T126" s="88">
        <v>41639</v>
      </c>
      <c r="U126" s="88">
        <v>41639</v>
      </c>
      <c r="V126" s="88">
        <v>41640</v>
      </c>
      <c r="W126" s="89">
        <v>2685834.19</v>
      </c>
      <c r="X126" s="87" t="s">
        <v>874</v>
      </c>
      <c r="Y126" s="87">
        <v>0</v>
      </c>
      <c r="Z126" s="87">
        <v>0</v>
      </c>
      <c r="AA126" s="87">
        <v>0</v>
      </c>
      <c r="AB126" s="90">
        <v>1</v>
      </c>
      <c r="AC126" s="89">
        <v>2685834.19</v>
      </c>
      <c r="AD126" s="89">
        <v>0</v>
      </c>
      <c r="AE126" s="89">
        <v>0</v>
      </c>
      <c r="AF126" s="89">
        <v>2685834.19</v>
      </c>
      <c r="AG126" s="89" t="s">
        <v>918</v>
      </c>
      <c r="AH126" s="87" t="s">
        <v>592</v>
      </c>
      <c r="AI126" s="86" t="s">
        <v>919</v>
      </c>
      <c r="AJ126" s="89">
        <v>2000</v>
      </c>
      <c r="AK126" s="87" t="s">
        <v>875</v>
      </c>
    </row>
    <row r="127" spans="1:37" s="87" customFormat="1" ht="15" customHeight="1">
      <c r="A127" s="87" t="s">
        <v>1318</v>
      </c>
      <c r="B127" s="87">
        <v>1</v>
      </c>
      <c r="C127" s="87" t="s">
        <v>862</v>
      </c>
      <c r="D127" s="87" t="s">
        <v>863</v>
      </c>
      <c r="E127" s="87" t="s">
        <v>1319</v>
      </c>
      <c r="F127" s="87" t="s">
        <v>865</v>
      </c>
      <c r="G127" s="87" t="s">
        <v>592</v>
      </c>
      <c r="H127" s="87" t="s">
        <v>866</v>
      </c>
      <c r="I127" s="87" t="s">
        <v>1320</v>
      </c>
      <c r="J127" s="87" t="s">
        <v>868</v>
      </c>
      <c r="K127" s="87" t="s">
        <v>868</v>
      </c>
      <c r="L127" s="87" t="s">
        <v>912</v>
      </c>
      <c r="M127" s="87" t="s">
        <v>913</v>
      </c>
      <c r="N127" s="87" t="s">
        <v>914</v>
      </c>
      <c r="O127" s="87" t="s">
        <v>915</v>
      </c>
      <c r="P127" s="87" t="s">
        <v>916</v>
      </c>
      <c r="Q127" s="87" t="s">
        <v>917</v>
      </c>
      <c r="R127" s="87" t="s">
        <v>868</v>
      </c>
      <c r="S127" s="87" t="s">
        <v>873</v>
      </c>
      <c r="T127" s="88">
        <v>41639</v>
      </c>
      <c r="U127" s="88">
        <v>41639</v>
      </c>
      <c r="V127" s="88">
        <v>41640</v>
      </c>
      <c r="W127" s="89">
        <v>48657.74</v>
      </c>
      <c r="X127" s="87" t="s">
        <v>874</v>
      </c>
      <c r="Y127" s="87">
        <v>0</v>
      </c>
      <c r="Z127" s="87">
        <v>0</v>
      </c>
      <c r="AA127" s="87">
        <v>0</v>
      </c>
      <c r="AB127" s="90">
        <v>1</v>
      </c>
      <c r="AC127" s="89">
        <v>48657.74</v>
      </c>
      <c r="AD127" s="89">
        <v>0</v>
      </c>
      <c r="AE127" s="89">
        <v>0</v>
      </c>
      <c r="AF127" s="89">
        <v>48657.74</v>
      </c>
      <c r="AG127" s="89" t="s">
        <v>918</v>
      </c>
      <c r="AH127" s="87" t="s">
        <v>592</v>
      </c>
      <c r="AI127" s="87" t="s">
        <v>919</v>
      </c>
      <c r="AJ127" s="89">
        <v>200</v>
      </c>
      <c r="AK127" s="87" t="s">
        <v>875</v>
      </c>
    </row>
    <row r="128" spans="1:37" s="87" customFormat="1" ht="15" customHeight="1">
      <c r="A128" s="87" t="s">
        <v>1321</v>
      </c>
      <c r="B128" s="87">
        <v>1</v>
      </c>
      <c r="C128" s="87" t="s">
        <v>862</v>
      </c>
      <c r="D128" s="87" t="s">
        <v>863</v>
      </c>
      <c r="E128" s="87" t="s">
        <v>1322</v>
      </c>
      <c r="F128" s="87" t="s">
        <v>865</v>
      </c>
      <c r="G128" s="87" t="s">
        <v>592</v>
      </c>
      <c r="H128" s="87" t="s">
        <v>866</v>
      </c>
      <c r="I128" s="87" t="s">
        <v>1323</v>
      </c>
      <c r="J128" s="87" t="s">
        <v>868</v>
      </c>
      <c r="K128" s="87" t="s">
        <v>868</v>
      </c>
      <c r="L128" s="87" t="s">
        <v>944</v>
      </c>
      <c r="M128" s="87" t="s">
        <v>945</v>
      </c>
      <c r="N128" s="87" t="s">
        <v>916</v>
      </c>
      <c r="O128" s="87" t="s">
        <v>917</v>
      </c>
      <c r="P128" s="87" t="s">
        <v>916</v>
      </c>
      <c r="Q128" s="87" t="s">
        <v>917</v>
      </c>
      <c r="R128" s="87" t="s">
        <v>868</v>
      </c>
      <c r="S128" s="87" t="s">
        <v>873</v>
      </c>
      <c r="T128" s="88">
        <v>41639</v>
      </c>
      <c r="U128" s="88">
        <v>41639</v>
      </c>
      <c r="V128" s="88">
        <v>41640</v>
      </c>
      <c r="W128" s="89">
        <v>8057502.5800000001</v>
      </c>
      <c r="X128" s="87" t="s">
        <v>874</v>
      </c>
      <c r="Y128" s="87">
        <v>0</v>
      </c>
      <c r="Z128" s="87">
        <v>0</v>
      </c>
      <c r="AA128" s="87">
        <v>0</v>
      </c>
      <c r="AB128" s="90">
        <v>1</v>
      </c>
      <c r="AC128" s="89">
        <v>8057502.5800000001</v>
      </c>
      <c r="AD128" s="89">
        <v>0</v>
      </c>
      <c r="AE128" s="89">
        <v>0</v>
      </c>
      <c r="AF128" s="89">
        <v>8057502.5800000001</v>
      </c>
      <c r="AG128" s="89" t="s">
        <v>918</v>
      </c>
      <c r="AH128" s="87" t="s">
        <v>592</v>
      </c>
      <c r="AI128" s="86" t="s">
        <v>919</v>
      </c>
      <c r="AJ128" s="89">
        <v>9000</v>
      </c>
      <c r="AK128" s="87" t="s">
        <v>875</v>
      </c>
    </row>
    <row r="129" spans="1:37" s="87" customFormat="1" ht="15" customHeight="1">
      <c r="A129" s="87" t="s">
        <v>1324</v>
      </c>
      <c r="B129" s="87">
        <v>1</v>
      </c>
      <c r="C129" s="87" t="s">
        <v>862</v>
      </c>
      <c r="D129" s="87" t="s">
        <v>863</v>
      </c>
      <c r="E129" s="87" t="s">
        <v>1325</v>
      </c>
      <c r="F129" s="87" t="s">
        <v>865</v>
      </c>
      <c r="G129" s="87" t="s">
        <v>592</v>
      </c>
      <c r="H129" s="87" t="s">
        <v>866</v>
      </c>
      <c r="I129" s="87" t="s">
        <v>1326</v>
      </c>
      <c r="J129" s="87" t="s">
        <v>868</v>
      </c>
      <c r="K129" s="87" t="s">
        <v>868</v>
      </c>
      <c r="L129" s="87" t="s">
        <v>944</v>
      </c>
      <c r="M129" s="87" t="s">
        <v>945</v>
      </c>
      <c r="N129" s="87" t="s">
        <v>916</v>
      </c>
      <c r="O129" s="87" t="s">
        <v>917</v>
      </c>
      <c r="P129" s="87" t="s">
        <v>916</v>
      </c>
      <c r="Q129" s="87" t="s">
        <v>917</v>
      </c>
      <c r="R129" s="87" t="s">
        <v>868</v>
      </c>
      <c r="S129" s="87" t="s">
        <v>873</v>
      </c>
      <c r="T129" s="88">
        <v>41639</v>
      </c>
      <c r="U129" s="88">
        <v>41639</v>
      </c>
      <c r="V129" s="88">
        <v>41640</v>
      </c>
      <c r="W129" s="89">
        <v>8057502.5800000001</v>
      </c>
      <c r="X129" s="87" t="s">
        <v>874</v>
      </c>
      <c r="Y129" s="87">
        <v>0</v>
      </c>
      <c r="Z129" s="87">
        <v>0</v>
      </c>
      <c r="AA129" s="87">
        <v>0</v>
      </c>
      <c r="AB129" s="90">
        <v>1</v>
      </c>
      <c r="AC129" s="89">
        <v>8057502.5800000001</v>
      </c>
      <c r="AD129" s="89">
        <v>0</v>
      </c>
      <c r="AE129" s="89">
        <v>0</v>
      </c>
      <c r="AF129" s="89">
        <v>8057502.5800000001</v>
      </c>
      <c r="AG129" s="89" t="s">
        <v>918</v>
      </c>
      <c r="AH129" s="87" t="s">
        <v>592</v>
      </c>
      <c r="AI129" s="86" t="s">
        <v>919</v>
      </c>
      <c r="AJ129" s="89">
        <v>9000</v>
      </c>
      <c r="AK129" s="87" t="s">
        <v>875</v>
      </c>
    </row>
    <row r="130" spans="1:37" s="87" customFormat="1" ht="15" customHeight="1">
      <c r="A130" s="87" t="s">
        <v>1327</v>
      </c>
      <c r="B130" s="87">
        <v>1</v>
      </c>
      <c r="C130" s="87" t="s">
        <v>862</v>
      </c>
      <c r="D130" s="87" t="s">
        <v>863</v>
      </c>
      <c r="E130" s="87" t="s">
        <v>1328</v>
      </c>
      <c r="F130" s="87" t="s">
        <v>865</v>
      </c>
      <c r="G130" s="87" t="s">
        <v>592</v>
      </c>
      <c r="H130" s="87" t="s">
        <v>866</v>
      </c>
      <c r="I130" s="87" t="s">
        <v>1329</v>
      </c>
      <c r="J130" s="87" t="s">
        <v>868</v>
      </c>
      <c r="K130" s="87" t="s">
        <v>868</v>
      </c>
      <c r="L130" s="87" t="s">
        <v>944</v>
      </c>
      <c r="M130" s="87" t="s">
        <v>945</v>
      </c>
      <c r="N130" s="87" t="s">
        <v>916</v>
      </c>
      <c r="O130" s="87" t="s">
        <v>917</v>
      </c>
      <c r="P130" s="87" t="s">
        <v>916</v>
      </c>
      <c r="Q130" s="87" t="s">
        <v>917</v>
      </c>
      <c r="R130" s="87" t="s">
        <v>868</v>
      </c>
      <c r="S130" s="87" t="s">
        <v>873</v>
      </c>
      <c r="T130" s="88">
        <v>41639</v>
      </c>
      <c r="U130" s="88">
        <v>41639</v>
      </c>
      <c r="V130" s="88">
        <v>41640</v>
      </c>
      <c r="W130" s="89">
        <v>2685834.19</v>
      </c>
      <c r="X130" s="87" t="s">
        <v>874</v>
      </c>
      <c r="Y130" s="87">
        <v>0</v>
      </c>
      <c r="Z130" s="87">
        <v>0</v>
      </c>
      <c r="AA130" s="87">
        <v>0</v>
      </c>
      <c r="AB130" s="90">
        <v>1</v>
      </c>
      <c r="AC130" s="89">
        <v>2685834.19</v>
      </c>
      <c r="AD130" s="89">
        <v>0</v>
      </c>
      <c r="AE130" s="89">
        <v>0</v>
      </c>
      <c r="AF130" s="89">
        <v>2685834.19</v>
      </c>
      <c r="AG130" s="89" t="s">
        <v>918</v>
      </c>
      <c r="AH130" s="87" t="s">
        <v>592</v>
      </c>
      <c r="AI130" s="86" t="s">
        <v>919</v>
      </c>
      <c r="AJ130" s="89">
        <v>4000</v>
      </c>
      <c r="AK130" s="87" t="s">
        <v>875</v>
      </c>
    </row>
    <row r="131" spans="1:37" s="87" customFormat="1" ht="15" customHeight="1">
      <c r="A131" s="87" t="s">
        <v>1330</v>
      </c>
      <c r="B131" s="87">
        <v>1</v>
      </c>
      <c r="C131" s="87" t="s">
        <v>862</v>
      </c>
      <c r="D131" s="87" t="s">
        <v>863</v>
      </c>
      <c r="E131" s="87" t="s">
        <v>1331</v>
      </c>
      <c r="F131" s="87" t="s">
        <v>865</v>
      </c>
      <c r="G131" s="87" t="s">
        <v>592</v>
      </c>
      <c r="H131" s="87" t="s">
        <v>866</v>
      </c>
      <c r="I131" s="87" t="s">
        <v>1332</v>
      </c>
      <c r="J131" s="87" t="s">
        <v>868</v>
      </c>
      <c r="K131" s="87" t="s">
        <v>868</v>
      </c>
      <c r="L131" s="87" t="s">
        <v>944</v>
      </c>
      <c r="M131" s="87" t="s">
        <v>945</v>
      </c>
      <c r="N131" s="87" t="s">
        <v>916</v>
      </c>
      <c r="O131" s="87" t="s">
        <v>917</v>
      </c>
      <c r="P131" s="87" t="s">
        <v>916</v>
      </c>
      <c r="Q131" s="87" t="s">
        <v>917</v>
      </c>
      <c r="R131" s="87" t="s">
        <v>868</v>
      </c>
      <c r="S131" s="87" t="s">
        <v>873</v>
      </c>
      <c r="T131" s="88">
        <v>41639</v>
      </c>
      <c r="U131" s="88">
        <v>41639</v>
      </c>
      <c r="V131" s="88">
        <v>41640</v>
      </c>
      <c r="W131" s="89">
        <v>486577.42</v>
      </c>
      <c r="X131" s="87" t="s">
        <v>874</v>
      </c>
      <c r="Y131" s="87">
        <v>0</v>
      </c>
      <c r="Z131" s="87">
        <v>0</v>
      </c>
      <c r="AA131" s="87">
        <v>0</v>
      </c>
      <c r="AB131" s="90">
        <v>1</v>
      </c>
      <c r="AC131" s="89">
        <v>486577.42</v>
      </c>
      <c r="AD131" s="89">
        <v>0</v>
      </c>
      <c r="AE131" s="89">
        <v>0</v>
      </c>
      <c r="AF131" s="89">
        <v>486577.42</v>
      </c>
      <c r="AG131" s="89" t="s">
        <v>918</v>
      </c>
      <c r="AH131" s="87" t="s">
        <v>592</v>
      </c>
      <c r="AI131" s="86" t="s">
        <v>919</v>
      </c>
      <c r="AJ131" s="89">
        <v>4000</v>
      </c>
      <c r="AK131" s="87" t="s">
        <v>875</v>
      </c>
    </row>
    <row r="132" spans="1:37" s="87" customFormat="1" ht="15" customHeight="1">
      <c r="A132" s="87" t="s">
        <v>1333</v>
      </c>
      <c r="B132" s="87">
        <v>1</v>
      </c>
      <c r="C132" s="87" t="s">
        <v>862</v>
      </c>
      <c r="D132" s="87" t="s">
        <v>863</v>
      </c>
      <c r="E132" s="87" t="s">
        <v>1334</v>
      </c>
      <c r="F132" s="87" t="s">
        <v>865</v>
      </c>
      <c r="G132" s="87" t="s">
        <v>592</v>
      </c>
      <c r="H132" s="87" t="s">
        <v>866</v>
      </c>
      <c r="I132" s="87" t="s">
        <v>1335</v>
      </c>
      <c r="J132" s="87" t="s">
        <v>868</v>
      </c>
      <c r="K132" s="87" t="s">
        <v>868</v>
      </c>
      <c r="L132" s="87" t="s">
        <v>912</v>
      </c>
      <c r="M132" s="87" t="s">
        <v>913</v>
      </c>
      <c r="N132" s="87" t="s">
        <v>914</v>
      </c>
      <c r="O132" s="87" t="s">
        <v>915</v>
      </c>
      <c r="P132" s="87" t="s">
        <v>916</v>
      </c>
      <c r="Q132" s="87" t="s">
        <v>917</v>
      </c>
      <c r="R132" s="87" t="s">
        <v>868</v>
      </c>
      <c r="S132" s="87" t="s">
        <v>873</v>
      </c>
      <c r="T132" s="88">
        <v>41639</v>
      </c>
      <c r="U132" s="88">
        <v>41639</v>
      </c>
      <c r="V132" s="88">
        <v>41640</v>
      </c>
      <c r="W132" s="89">
        <v>4028751.29</v>
      </c>
      <c r="X132" s="87" t="s">
        <v>874</v>
      </c>
      <c r="Y132" s="87">
        <v>0</v>
      </c>
      <c r="Z132" s="87">
        <v>0</v>
      </c>
      <c r="AA132" s="87">
        <v>0</v>
      </c>
      <c r="AB132" s="90">
        <v>1</v>
      </c>
      <c r="AC132" s="89">
        <v>4028751.29</v>
      </c>
      <c r="AD132" s="89">
        <v>0</v>
      </c>
      <c r="AE132" s="89">
        <v>0</v>
      </c>
      <c r="AF132" s="89">
        <v>4028751.29</v>
      </c>
      <c r="AG132" s="89" t="s">
        <v>918</v>
      </c>
      <c r="AH132" s="87" t="s">
        <v>592</v>
      </c>
      <c r="AI132" s="87" t="s">
        <v>919</v>
      </c>
      <c r="AJ132" s="89">
        <v>8000</v>
      </c>
      <c r="AK132" s="87" t="s">
        <v>875</v>
      </c>
    </row>
    <row r="133" spans="1:37" s="87" customFormat="1" ht="15" customHeight="1">
      <c r="A133" s="87" t="s">
        <v>1336</v>
      </c>
      <c r="B133" s="87">
        <v>1</v>
      </c>
      <c r="C133" s="87" t="s">
        <v>862</v>
      </c>
      <c r="D133" s="87" t="s">
        <v>863</v>
      </c>
      <c r="E133" s="87" t="s">
        <v>1337</v>
      </c>
      <c r="F133" s="87" t="s">
        <v>865</v>
      </c>
      <c r="G133" s="87" t="s">
        <v>592</v>
      </c>
      <c r="H133" s="87" t="s">
        <v>866</v>
      </c>
      <c r="I133" s="87" t="s">
        <v>1338</v>
      </c>
      <c r="J133" s="87" t="s">
        <v>868</v>
      </c>
      <c r="K133" s="87" t="s">
        <v>868</v>
      </c>
      <c r="L133" s="87" t="s">
        <v>912</v>
      </c>
      <c r="M133" s="87" t="s">
        <v>913</v>
      </c>
      <c r="N133" s="87" t="s">
        <v>914</v>
      </c>
      <c r="O133" s="87" t="s">
        <v>915</v>
      </c>
      <c r="P133" s="87" t="s">
        <v>916</v>
      </c>
      <c r="Q133" s="87" t="s">
        <v>917</v>
      </c>
      <c r="R133" s="87" t="s">
        <v>868</v>
      </c>
      <c r="S133" s="87" t="s">
        <v>873</v>
      </c>
      <c r="T133" s="88">
        <v>41639</v>
      </c>
      <c r="U133" s="88">
        <v>41639</v>
      </c>
      <c r="V133" s="88">
        <v>41640</v>
      </c>
      <c r="W133" s="89">
        <v>121644.35</v>
      </c>
      <c r="X133" s="87" t="s">
        <v>874</v>
      </c>
      <c r="Y133" s="87">
        <v>0</v>
      </c>
      <c r="Z133" s="87">
        <v>0</v>
      </c>
      <c r="AA133" s="87">
        <v>0</v>
      </c>
      <c r="AB133" s="90">
        <v>1</v>
      </c>
      <c r="AC133" s="89">
        <v>121644.35</v>
      </c>
      <c r="AD133" s="89">
        <v>0</v>
      </c>
      <c r="AE133" s="89">
        <v>0</v>
      </c>
      <c r="AF133" s="89">
        <v>121644.35</v>
      </c>
      <c r="AG133" s="89" t="s">
        <v>918</v>
      </c>
      <c r="AH133" s="87" t="s">
        <v>592</v>
      </c>
      <c r="AI133" s="87" t="s">
        <v>919</v>
      </c>
      <c r="AJ133" s="89">
        <v>1500</v>
      </c>
      <c r="AK133" s="87" t="s">
        <v>875</v>
      </c>
    </row>
    <row r="134" spans="1:37" s="87" customFormat="1" ht="15" customHeight="1">
      <c r="A134" s="87" t="s">
        <v>1339</v>
      </c>
      <c r="B134" s="87">
        <v>1</v>
      </c>
      <c r="C134" s="87" t="s">
        <v>862</v>
      </c>
      <c r="D134" s="87" t="s">
        <v>863</v>
      </c>
      <c r="E134" s="87" t="s">
        <v>1340</v>
      </c>
      <c r="F134" s="87" t="s">
        <v>865</v>
      </c>
      <c r="G134" s="87" t="s">
        <v>592</v>
      </c>
      <c r="H134" s="87" t="s">
        <v>866</v>
      </c>
      <c r="I134" s="87" t="s">
        <v>1341</v>
      </c>
      <c r="J134" s="87" t="s">
        <v>868</v>
      </c>
      <c r="K134" s="87" t="s">
        <v>868</v>
      </c>
      <c r="L134" s="87" t="s">
        <v>912</v>
      </c>
      <c r="M134" s="87" t="s">
        <v>913</v>
      </c>
      <c r="N134" s="87" t="s">
        <v>914</v>
      </c>
      <c r="O134" s="87" t="s">
        <v>915</v>
      </c>
      <c r="P134" s="87" t="s">
        <v>916</v>
      </c>
      <c r="Q134" s="87" t="s">
        <v>917</v>
      </c>
      <c r="R134" s="87" t="s">
        <v>868</v>
      </c>
      <c r="S134" s="87" t="s">
        <v>873</v>
      </c>
      <c r="T134" s="88">
        <v>41639</v>
      </c>
      <c r="U134" s="88">
        <v>41639</v>
      </c>
      <c r="V134" s="88">
        <v>41640</v>
      </c>
      <c r="W134" s="89">
        <v>402875.13</v>
      </c>
      <c r="X134" s="87" t="s">
        <v>874</v>
      </c>
      <c r="Y134" s="87">
        <v>0</v>
      </c>
      <c r="Z134" s="87">
        <v>0</v>
      </c>
      <c r="AA134" s="87">
        <v>0</v>
      </c>
      <c r="AB134" s="90">
        <v>1</v>
      </c>
      <c r="AC134" s="89">
        <v>402875.13</v>
      </c>
      <c r="AD134" s="89">
        <v>0</v>
      </c>
      <c r="AE134" s="89">
        <v>0</v>
      </c>
      <c r="AF134" s="89">
        <v>402875.13</v>
      </c>
      <c r="AG134" s="89" t="s">
        <v>918</v>
      </c>
      <c r="AH134" s="87" t="s">
        <v>592</v>
      </c>
      <c r="AI134" s="87" t="s">
        <v>919</v>
      </c>
      <c r="AJ134" s="89">
        <v>1000</v>
      </c>
      <c r="AK134" s="87" t="s">
        <v>875</v>
      </c>
    </row>
    <row r="135" spans="1:37" s="87" customFormat="1" ht="15" customHeight="1">
      <c r="A135" s="87" t="s">
        <v>1342</v>
      </c>
      <c r="B135" s="87">
        <v>1</v>
      </c>
      <c r="C135" s="87" t="s">
        <v>862</v>
      </c>
      <c r="D135" s="87" t="s">
        <v>863</v>
      </c>
      <c r="E135" s="87" t="s">
        <v>1343</v>
      </c>
      <c r="F135" s="87" t="s">
        <v>865</v>
      </c>
      <c r="G135" s="87" t="s">
        <v>592</v>
      </c>
      <c r="H135" s="87" t="s">
        <v>866</v>
      </c>
      <c r="I135" s="87" t="s">
        <v>1344</v>
      </c>
      <c r="J135" s="87" t="s">
        <v>868</v>
      </c>
      <c r="K135" s="87" t="s">
        <v>868</v>
      </c>
      <c r="L135" s="87" t="s">
        <v>1345</v>
      </c>
      <c r="M135" s="87" t="s">
        <v>1346</v>
      </c>
      <c r="N135" s="87" t="s">
        <v>916</v>
      </c>
      <c r="O135" s="87" t="s">
        <v>917</v>
      </c>
      <c r="P135" s="87" t="s">
        <v>916</v>
      </c>
      <c r="Q135" s="87" t="s">
        <v>917</v>
      </c>
      <c r="R135" s="87" t="s">
        <v>868</v>
      </c>
      <c r="S135" s="87" t="s">
        <v>873</v>
      </c>
      <c r="T135" s="88">
        <v>41639</v>
      </c>
      <c r="U135" s="88">
        <v>41639</v>
      </c>
      <c r="V135" s="88">
        <v>41640</v>
      </c>
      <c r="W135" s="89">
        <v>145973.23000000001</v>
      </c>
      <c r="X135" s="87" t="s">
        <v>874</v>
      </c>
      <c r="Y135" s="87">
        <v>0</v>
      </c>
      <c r="Z135" s="87">
        <v>0</v>
      </c>
      <c r="AA135" s="87">
        <v>0</v>
      </c>
      <c r="AB135" s="90">
        <v>1</v>
      </c>
      <c r="AC135" s="89">
        <v>145973.23000000001</v>
      </c>
      <c r="AD135" s="89">
        <v>0</v>
      </c>
      <c r="AE135" s="89">
        <v>0</v>
      </c>
      <c r="AF135" s="89">
        <v>145973.23000000001</v>
      </c>
      <c r="AG135" s="89" t="s">
        <v>918</v>
      </c>
      <c r="AH135" s="87" t="s">
        <v>592</v>
      </c>
      <c r="AI135" s="86" t="s">
        <v>919</v>
      </c>
      <c r="AJ135" s="89">
        <v>500</v>
      </c>
      <c r="AK135" s="87" t="s">
        <v>875</v>
      </c>
    </row>
    <row r="136" spans="1:37" s="87" customFormat="1" ht="15" customHeight="1">
      <c r="A136" s="87" t="s">
        <v>1347</v>
      </c>
      <c r="B136" s="87">
        <v>1</v>
      </c>
      <c r="C136" s="87" t="s">
        <v>862</v>
      </c>
      <c r="D136" s="87" t="s">
        <v>863</v>
      </c>
      <c r="E136" s="87" t="s">
        <v>1348</v>
      </c>
      <c r="F136" s="87" t="s">
        <v>865</v>
      </c>
      <c r="G136" s="87" t="s">
        <v>592</v>
      </c>
      <c r="H136" s="87" t="s">
        <v>866</v>
      </c>
      <c r="I136" s="87" t="s">
        <v>1349</v>
      </c>
      <c r="J136" s="87" t="s">
        <v>868</v>
      </c>
      <c r="K136" s="87" t="s">
        <v>868</v>
      </c>
      <c r="L136" s="87" t="s">
        <v>1345</v>
      </c>
      <c r="M136" s="87" t="s">
        <v>1346</v>
      </c>
      <c r="N136" s="87" t="s">
        <v>916</v>
      </c>
      <c r="O136" s="87" t="s">
        <v>917</v>
      </c>
      <c r="P136" s="87" t="s">
        <v>916</v>
      </c>
      <c r="Q136" s="87" t="s">
        <v>917</v>
      </c>
      <c r="R136" s="87" t="s">
        <v>868</v>
      </c>
      <c r="S136" s="87" t="s">
        <v>873</v>
      </c>
      <c r="T136" s="88">
        <v>41639</v>
      </c>
      <c r="U136" s="88">
        <v>41639</v>
      </c>
      <c r="V136" s="88">
        <v>41640</v>
      </c>
      <c r="W136" s="89">
        <v>97315.48</v>
      </c>
      <c r="X136" s="87" t="s">
        <v>874</v>
      </c>
      <c r="Y136" s="87">
        <v>0</v>
      </c>
      <c r="Z136" s="87">
        <v>0</v>
      </c>
      <c r="AA136" s="87">
        <v>0</v>
      </c>
      <c r="AB136" s="90">
        <v>1</v>
      </c>
      <c r="AC136" s="89">
        <v>97315.48</v>
      </c>
      <c r="AD136" s="89">
        <v>0</v>
      </c>
      <c r="AE136" s="89">
        <v>0</v>
      </c>
      <c r="AF136" s="89">
        <v>97315.48</v>
      </c>
      <c r="AG136" s="89" t="s">
        <v>918</v>
      </c>
      <c r="AH136" s="87" t="s">
        <v>592</v>
      </c>
      <c r="AI136" s="86" t="s">
        <v>919</v>
      </c>
      <c r="AJ136" s="89">
        <v>300</v>
      </c>
      <c r="AK136" s="87" t="s">
        <v>875</v>
      </c>
    </row>
    <row r="137" spans="1:37" s="87" customFormat="1" ht="15" customHeight="1">
      <c r="A137" s="87" t="s">
        <v>1350</v>
      </c>
      <c r="B137" s="87">
        <v>1</v>
      </c>
      <c r="C137" s="87" t="s">
        <v>862</v>
      </c>
      <c r="D137" s="87" t="s">
        <v>863</v>
      </c>
      <c r="E137" s="87" t="s">
        <v>1351</v>
      </c>
      <c r="F137" s="87" t="s">
        <v>865</v>
      </c>
      <c r="G137" s="87" t="s">
        <v>592</v>
      </c>
      <c r="H137" s="87" t="s">
        <v>866</v>
      </c>
      <c r="I137" s="87" t="s">
        <v>1352</v>
      </c>
      <c r="J137" s="87" t="s">
        <v>868</v>
      </c>
      <c r="K137" s="87" t="s">
        <v>868</v>
      </c>
      <c r="L137" s="87" t="s">
        <v>1353</v>
      </c>
      <c r="M137" s="87" t="s">
        <v>1354</v>
      </c>
      <c r="N137" s="87" t="s">
        <v>916</v>
      </c>
      <c r="O137" s="87" t="s">
        <v>917</v>
      </c>
      <c r="P137" s="87" t="s">
        <v>916</v>
      </c>
      <c r="Q137" s="87" t="s">
        <v>917</v>
      </c>
      <c r="R137" s="87" t="s">
        <v>868</v>
      </c>
      <c r="S137" s="87" t="s">
        <v>873</v>
      </c>
      <c r="T137" s="88">
        <v>41639</v>
      </c>
      <c r="U137" s="88">
        <v>41639</v>
      </c>
      <c r="V137" s="88">
        <v>41640</v>
      </c>
      <c r="W137" s="89">
        <v>805750.26</v>
      </c>
      <c r="X137" s="87" t="s">
        <v>874</v>
      </c>
      <c r="Y137" s="87">
        <v>0</v>
      </c>
      <c r="Z137" s="87">
        <v>0</v>
      </c>
      <c r="AA137" s="87">
        <v>0</v>
      </c>
      <c r="AB137" s="90">
        <v>1</v>
      </c>
      <c r="AC137" s="89">
        <v>805750.26</v>
      </c>
      <c r="AD137" s="89">
        <v>0</v>
      </c>
      <c r="AE137" s="89">
        <v>0</v>
      </c>
      <c r="AF137" s="89">
        <v>805750.26</v>
      </c>
      <c r="AG137" s="89" t="s">
        <v>918</v>
      </c>
      <c r="AH137" s="87" t="s">
        <v>592</v>
      </c>
      <c r="AI137" s="86" t="s">
        <v>919</v>
      </c>
      <c r="AJ137" s="89">
        <v>8000</v>
      </c>
      <c r="AK137" s="87" t="s">
        <v>875</v>
      </c>
    </row>
    <row r="138" spans="1:37" s="87" customFormat="1" ht="15" customHeight="1">
      <c r="A138" s="87" t="s">
        <v>1355</v>
      </c>
      <c r="B138" s="87">
        <v>1</v>
      </c>
      <c r="C138" s="87" t="s">
        <v>862</v>
      </c>
      <c r="D138" s="87" t="s">
        <v>863</v>
      </c>
      <c r="E138" s="87" t="s">
        <v>1356</v>
      </c>
      <c r="F138" s="87" t="s">
        <v>865</v>
      </c>
      <c r="G138" s="87" t="s">
        <v>592</v>
      </c>
      <c r="H138" s="87" t="s">
        <v>866</v>
      </c>
      <c r="I138" s="87" t="s">
        <v>1357</v>
      </c>
      <c r="J138" s="87" t="s">
        <v>868</v>
      </c>
      <c r="K138" s="87" t="s">
        <v>868</v>
      </c>
      <c r="L138" s="87" t="s">
        <v>1358</v>
      </c>
      <c r="M138" s="87" t="s">
        <v>1359</v>
      </c>
      <c r="N138" s="87" t="s">
        <v>916</v>
      </c>
      <c r="O138" s="87" t="s">
        <v>917</v>
      </c>
      <c r="P138" s="87" t="s">
        <v>916</v>
      </c>
      <c r="Q138" s="87" t="s">
        <v>917</v>
      </c>
      <c r="R138" s="87" t="s">
        <v>868</v>
      </c>
      <c r="S138" s="87" t="s">
        <v>873</v>
      </c>
      <c r="T138" s="88">
        <v>41639</v>
      </c>
      <c r="U138" s="88">
        <v>41639</v>
      </c>
      <c r="V138" s="88">
        <v>41640</v>
      </c>
      <c r="W138" s="89">
        <v>72986.62</v>
      </c>
      <c r="X138" s="87" t="s">
        <v>874</v>
      </c>
      <c r="Y138" s="87">
        <v>0</v>
      </c>
      <c r="Z138" s="87">
        <v>0</v>
      </c>
      <c r="AA138" s="87">
        <v>0</v>
      </c>
      <c r="AB138" s="90">
        <v>1</v>
      </c>
      <c r="AC138" s="89">
        <v>72986.62</v>
      </c>
      <c r="AD138" s="89">
        <v>0</v>
      </c>
      <c r="AE138" s="89">
        <v>0</v>
      </c>
      <c r="AF138" s="89">
        <v>72986.62</v>
      </c>
      <c r="AG138" s="89" t="s">
        <v>918</v>
      </c>
      <c r="AH138" s="87" t="s">
        <v>592</v>
      </c>
      <c r="AI138" s="86" t="s">
        <v>919</v>
      </c>
      <c r="AJ138" s="89">
        <v>300</v>
      </c>
      <c r="AK138" s="87" t="s">
        <v>875</v>
      </c>
    </row>
    <row r="139" spans="1:37" s="87" customFormat="1" ht="15" customHeight="1">
      <c r="A139" s="87" t="s">
        <v>1360</v>
      </c>
      <c r="B139" s="87">
        <v>1</v>
      </c>
      <c r="C139" s="87" t="s">
        <v>862</v>
      </c>
      <c r="D139" s="87" t="s">
        <v>863</v>
      </c>
      <c r="E139" s="87" t="s">
        <v>1361</v>
      </c>
      <c r="F139" s="87" t="s">
        <v>865</v>
      </c>
      <c r="G139" s="87" t="s">
        <v>592</v>
      </c>
      <c r="H139" s="87" t="s">
        <v>866</v>
      </c>
      <c r="I139" s="87" t="s">
        <v>1362</v>
      </c>
      <c r="J139" s="87" t="s">
        <v>868</v>
      </c>
      <c r="K139" s="87" t="s">
        <v>868</v>
      </c>
      <c r="L139" s="87" t="s">
        <v>912</v>
      </c>
      <c r="M139" s="87" t="s">
        <v>913</v>
      </c>
      <c r="N139" s="87" t="s">
        <v>914</v>
      </c>
      <c r="O139" s="87" t="s">
        <v>915</v>
      </c>
      <c r="P139" s="87" t="s">
        <v>916</v>
      </c>
      <c r="Q139" s="87" t="s">
        <v>917</v>
      </c>
      <c r="R139" s="87" t="s">
        <v>868</v>
      </c>
      <c r="S139" s="87" t="s">
        <v>873</v>
      </c>
      <c r="T139" s="88">
        <v>41639</v>
      </c>
      <c r="U139" s="88">
        <v>41639</v>
      </c>
      <c r="V139" s="88">
        <v>41640</v>
      </c>
      <c r="W139" s="89">
        <v>48657.74</v>
      </c>
      <c r="X139" s="87" t="s">
        <v>874</v>
      </c>
      <c r="Y139" s="87">
        <v>0</v>
      </c>
      <c r="Z139" s="87">
        <v>0</v>
      </c>
      <c r="AA139" s="87">
        <v>0</v>
      </c>
      <c r="AB139" s="90">
        <v>1</v>
      </c>
      <c r="AC139" s="89">
        <v>48657.74</v>
      </c>
      <c r="AD139" s="89">
        <v>0</v>
      </c>
      <c r="AE139" s="89">
        <v>0</v>
      </c>
      <c r="AF139" s="89">
        <v>48657.74</v>
      </c>
      <c r="AG139" s="89" t="s">
        <v>918</v>
      </c>
      <c r="AH139" s="87" t="s">
        <v>592</v>
      </c>
      <c r="AI139" s="87" t="s">
        <v>919</v>
      </c>
      <c r="AJ139" s="89">
        <v>100</v>
      </c>
      <c r="AK139" s="87" t="s">
        <v>875</v>
      </c>
    </row>
    <row r="140" spans="1:37" s="87" customFormat="1" ht="15" customHeight="1">
      <c r="A140" s="87" t="s">
        <v>1363</v>
      </c>
      <c r="B140" s="87">
        <v>1</v>
      </c>
      <c r="C140" s="87" t="s">
        <v>862</v>
      </c>
      <c r="D140" s="87" t="s">
        <v>863</v>
      </c>
      <c r="E140" s="87" t="s">
        <v>1364</v>
      </c>
      <c r="F140" s="87" t="s">
        <v>865</v>
      </c>
      <c r="G140" s="87" t="s">
        <v>592</v>
      </c>
      <c r="H140" s="87" t="s">
        <v>866</v>
      </c>
      <c r="I140" s="87" t="s">
        <v>1365</v>
      </c>
      <c r="J140" s="87" t="s">
        <v>868</v>
      </c>
      <c r="K140" s="87" t="s">
        <v>868</v>
      </c>
      <c r="L140" s="87" t="s">
        <v>1366</v>
      </c>
      <c r="M140" s="87" t="s">
        <v>1367</v>
      </c>
      <c r="N140" s="87" t="s">
        <v>1368</v>
      </c>
      <c r="O140" s="87" t="s">
        <v>1369</v>
      </c>
      <c r="P140" s="87" t="s">
        <v>1368</v>
      </c>
      <c r="Q140" s="87" t="s">
        <v>1369</v>
      </c>
      <c r="R140" s="87" t="s">
        <v>868</v>
      </c>
      <c r="S140" s="87" t="s">
        <v>873</v>
      </c>
      <c r="T140" s="88">
        <v>41639</v>
      </c>
      <c r="U140" s="88">
        <v>41639</v>
      </c>
      <c r="V140" s="88">
        <v>41640</v>
      </c>
      <c r="W140" s="89">
        <v>26858341.949999999</v>
      </c>
      <c r="X140" s="87" t="s">
        <v>874</v>
      </c>
      <c r="Y140" s="87">
        <v>0</v>
      </c>
      <c r="Z140" s="87">
        <v>0</v>
      </c>
      <c r="AA140" s="87">
        <v>0</v>
      </c>
      <c r="AB140" s="90">
        <v>1</v>
      </c>
      <c r="AC140" s="89">
        <v>26858341.949999999</v>
      </c>
      <c r="AD140" s="89">
        <v>0</v>
      </c>
      <c r="AE140" s="89">
        <v>0</v>
      </c>
      <c r="AF140" s="89">
        <v>26858341.949999999</v>
      </c>
      <c r="AG140" s="89" t="s">
        <v>918</v>
      </c>
      <c r="AH140" s="87" t="s">
        <v>592</v>
      </c>
      <c r="AI140" s="86" t="s">
        <v>919</v>
      </c>
      <c r="AJ140" s="89">
        <v>30000</v>
      </c>
      <c r="AK140" s="87" t="s">
        <v>875</v>
      </c>
    </row>
    <row r="141" spans="1:37" s="87" customFormat="1" ht="15" customHeight="1">
      <c r="A141" s="87" t="s">
        <v>1370</v>
      </c>
      <c r="B141" s="87">
        <v>1</v>
      </c>
      <c r="C141" s="87" t="s">
        <v>862</v>
      </c>
      <c r="D141" s="87" t="s">
        <v>863</v>
      </c>
      <c r="E141" s="87" t="s">
        <v>1371</v>
      </c>
      <c r="F141" s="87" t="s">
        <v>865</v>
      </c>
      <c r="G141" s="87" t="s">
        <v>592</v>
      </c>
      <c r="H141" s="87" t="s">
        <v>866</v>
      </c>
      <c r="I141" s="87" t="s">
        <v>1372</v>
      </c>
      <c r="J141" s="87" t="s">
        <v>868</v>
      </c>
      <c r="K141" s="87" t="s">
        <v>868</v>
      </c>
      <c r="L141" s="87" t="s">
        <v>912</v>
      </c>
      <c r="M141" s="87" t="s">
        <v>913</v>
      </c>
      <c r="N141" s="87" t="s">
        <v>914</v>
      </c>
      <c r="O141" s="87" t="s">
        <v>915</v>
      </c>
      <c r="P141" s="87" t="s">
        <v>916</v>
      </c>
      <c r="Q141" s="87" t="s">
        <v>917</v>
      </c>
      <c r="R141" s="87" t="s">
        <v>868</v>
      </c>
      <c r="S141" s="87" t="s">
        <v>873</v>
      </c>
      <c r="T141" s="88">
        <v>41639</v>
      </c>
      <c r="U141" s="88">
        <v>41639</v>
      </c>
      <c r="V141" s="88">
        <v>41640</v>
      </c>
      <c r="W141" s="89">
        <v>97315.48</v>
      </c>
      <c r="X141" s="87" t="s">
        <v>874</v>
      </c>
      <c r="Y141" s="87">
        <v>0</v>
      </c>
      <c r="Z141" s="87">
        <v>0</v>
      </c>
      <c r="AA141" s="87">
        <v>0</v>
      </c>
      <c r="AB141" s="90">
        <v>1</v>
      </c>
      <c r="AC141" s="89">
        <v>97315.48</v>
      </c>
      <c r="AD141" s="89">
        <v>0</v>
      </c>
      <c r="AE141" s="89">
        <v>0</v>
      </c>
      <c r="AF141" s="89">
        <v>97315.48</v>
      </c>
      <c r="AG141" s="89" t="s">
        <v>918</v>
      </c>
      <c r="AH141" s="87" t="s">
        <v>592</v>
      </c>
      <c r="AI141" s="87" t="s">
        <v>919</v>
      </c>
      <c r="AJ141" s="89">
        <v>150</v>
      </c>
      <c r="AK141" s="87" t="s">
        <v>875</v>
      </c>
    </row>
    <row r="142" spans="1:37" s="87" customFormat="1" ht="15" customHeight="1">
      <c r="A142" s="87" t="s">
        <v>1373</v>
      </c>
      <c r="B142" s="87">
        <v>1</v>
      </c>
      <c r="C142" s="87" t="s">
        <v>862</v>
      </c>
      <c r="D142" s="87" t="s">
        <v>863</v>
      </c>
      <c r="E142" s="87" t="s">
        <v>1374</v>
      </c>
      <c r="F142" s="87" t="s">
        <v>865</v>
      </c>
      <c r="G142" s="87" t="s">
        <v>592</v>
      </c>
      <c r="H142" s="87" t="s">
        <v>866</v>
      </c>
      <c r="I142" s="87" t="s">
        <v>1375</v>
      </c>
      <c r="J142" s="87" t="s">
        <v>868</v>
      </c>
      <c r="K142" s="87" t="s">
        <v>868</v>
      </c>
      <c r="L142" s="87" t="s">
        <v>930</v>
      </c>
      <c r="M142" s="87" t="s">
        <v>931</v>
      </c>
      <c r="N142" s="87" t="s">
        <v>916</v>
      </c>
      <c r="O142" s="87" t="s">
        <v>917</v>
      </c>
      <c r="P142" s="87" t="s">
        <v>916</v>
      </c>
      <c r="Q142" s="87" t="s">
        <v>917</v>
      </c>
      <c r="R142" s="87" t="s">
        <v>868</v>
      </c>
      <c r="S142" s="87" t="s">
        <v>873</v>
      </c>
      <c r="T142" s="88">
        <v>41639</v>
      </c>
      <c r="U142" s="88">
        <v>41639</v>
      </c>
      <c r="V142" s="88">
        <v>41640</v>
      </c>
      <c r="W142" s="89">
        <v>1946309.67</v>
      </c>
      <c r="X142" s="87" t="s">
        <v>874</v>
      </c>
      <c r="Y142" s="87">
        <v>0</v>
      </c>
      <c r="Z142" s="87">
        <v>0</v>
      </c>
      <c r="AA142" s="87">
        <v>0</v>
      </c>
      <c r="AB142" s="90">
        <v>1</v>
      </c>
      <c r="AC142" s="89">
        <v>1946309.67</v>
      </c>
      <c r="AD142" s="89">
        <v>0</v>
      </c>
      <c r="AE142" s="89">
        <v>0</v>
      </c>
      <c r="AF142" s="89">
        <v>1946309.67</v>
      </c>
      <c r="AG142" s="89" t="s">
        <v>918</v>
      </c>
      <c r="AH142" s="87" t="s">
        <v>592</v>
      </c>
      <c r="AI142" s="86" t="s">
        <v>919</v>
      </c>
      <c r="AJ142" s="89">
        <v>8000</v>
      </c>
      <c r="AK142" s="87" t="s">
        <v>875</v>
      </c>
    </row>
    <row r="143" spans="1:37" s="87" customFormat="1" ht="15" customHeight="1">
      <c r="A143" s="87" t="s">
        <v>1376</v>
      </c>
      <c r="B143" s="87">
        <v>1</v>
      </c>
      <c r="C143" s="87" t="s">
        <v>862</v>
      </c>
      <c r="D143" s="87" t="s">
        <v>863</v>
      </c>
      <c r="E143" s="87" t="s">
        <v>1377</v>
      </c>
      <c r="F143" s="87" t="s">
        <v>865</v>
      </c>
      <c r="G143" s="87" t="s">
        <v>592</v>
      </c>
      <c r="H143" s="87" t="s">
        <v>866</v>
      </c>
      <c r="I143" s="87" t="s">
        <v>1378</v>
      </c>
      <c r="J143" s="87" t="s">
        <v>868</v>
      </c>
      <c r="K143" s="87" t="s">
        <v>868</v>
      </c>
      <c r="L143" s="87" t="s">
        <v>930</v>
      </c>
      <c r="M143" s="87" t="s">
        <v>931</v>
      </c>
      <c r="N143" s="87" t="s">
        <v>916</v>
      </c>
      <c r="O143" s="87" t="s">
        <v>917</v>
      </c>
      <c r="P143" s="87" t="s">
        <v>916</v>
      </c>
      <c r="Q143" s="87" t="s">
        <v>917</v>
      </c>
      <c r="R143" s="87" t="s">
        <v>868</v>
      </c>
      <c r="S143" s="87" t="s">
        <v>873</v>
      </c>
      <c r="T143" s="88">
        <v>41639</v>
      </c>
      <c r="U143" s="88">
        <v>41639</v>
      </c>
      <c r="V143" s="88">
        <v>41640</v>
      </c>
      <c r="W143" s="89">
        <v>243288.71</v>
      </c>
      <c r="X143" s="87" t="s">
        <v>874</v>
      </c>
      <c r="Y143" s="87">
        <v>0</v>
      </c>
      <c r="Z143" s="87">
        <v>0</v>
      </c>
      <c r="AA143" s="87">
        <v>0</v>
      </c>
      <c r="AB143" s="90">
        <v>1</v>
      </c>
      <c r="AC143" s="89">
        <v>243288.71</v>
      </c>
      <c r="AD143" s="89">
        <v>0</v>
      </c>
      <c r="AE143" s="89">
        <v>0</v>
      </c>
      <c r="AF143" s="89">
        <v>243288.71</v>
      </c>
      <c r="AG143" s="89" t="s">
        <v>918</v>
      </c>
      <c r="AH143" s="87" t="s">
        <v>592</v>
      </c>
      <c r="AI143" s="86" t="s">
        <v>919</v>
      </c>
      <c r="AJ143" s="89">
        <v>1000</v>
      </c>
      <c r="AK143" s="87" t="s">
        <v>875</v>
      </c>
    </row>
    <row r="144" spans="1:37" s="87" customFormat="1" ht="15" customHeight="1">
      <c r="A144" s="87" t="s">
        <v>1379</v>
      </c>
      <c r="B144" s="87">
        <v>1</v>
      </c>
      <c r="C144" s="87" t="s">
        <v>862</v>
      </c>
      <c r="D144" s="87" t="s">
        <v>863</v>
      </c>
      <c r="E144" s="87" t="s">
        <v>1380</v>
      </c>
      <c r="F144" s="87" t="s">
        <v>865</v>
      </c>
      <c r="G144" s="87" t="s">
        <v>592</v>
      </c>
      <c r="H144" s="87" t="s">
        <v>866</v>
      </c>
      <c r="I144" s="87" t="s">
        <v>1381</v>
      </c>
      <c r="J144" s="87" t="s">
        <v>868</v>
      </c>
      <c r="K144" s="87" t="s">
        <v>868</v>
      </c>
      <c r="L144" s="87" t="s">
        <v>912</v>
      </c>
      <c r="M144" s="87" t="s">
        <v>913</v>
      </c>
      <c r="N144" s="87" t="s">
        <v>914</v>
      </c>
      <c r="O144" s="87" t="s">
        <v>915</v>
      </c>
      <c r="P144" s="87" t="s">
        <v>916</v>
      </c>
      <c r="Q144" s="87" t="s">
        <v>917</v>
      </c>
      <c r="R144" s="87" t="s">
        <v>868</v>
      </c>
      <c r="S144" s="87" t="s">
        <v>873</v>
      </c>
      <c r="T144" s="88">
        <v>41639</v>
      </c>
      <c r="U144" s="88">
        <v>41639</v>
      </c>
      <c r="V144" s="88">
        <v>41640</v>
      </c>
      <c r="W144" s="89">
        <v>1459732.25</v>
      </c>
      <c r="X144" s="87" t="s">
        <v>874</v>
      </c>
      <c r="Y144" s="87">
        <v>0</v>
      </c>
      <c r="Z144" s="87">
        <v>0</v>
      </c>
      <c r="AA144" s="87">
        <v>0</v>
      </c>
      <c r="AB144" s="90">
        <v>1</v>
      </c>
      <c r="AC144" s="89">
        <v>1459732.25</v>
      </c>
      <c r="AD144" s="89">
        <v>0</v>
      </c>
      <c r="AE144" s="89">
        <v>0</v>
      </c>
      <c r="AF144" s="89">
        <v>1459732.25</v>
      </c>
      <c r="AG144" s="89" t="s">
        <v>918</v>
      </c>
      <c r="AH144" s="87" t="s">
        <v>592</v>
      </c>
      <c r="AI144" s="87" t="s">
        <v>919</v>
      </c>
      <c r="AJ144" s="89">
        <v>6000</v>
      </c>
      <c r="AK144" s="87" t="s">
        <v>875</v>
      </c>
    </row>
    <row r="146" spans="22:36" s="92" customFormat="1" ht="14.25" customHeight="1">
      <c r="V146" s="91"/>
      <c r="W146" s="91">
        <f>SUM(W2:W145)</f>
        <v>736055005.13000143</v>
      </c>
      <c r="AJ146" s="94">
        <f>SUM(AJ2:AJ144)</f>
        <v>1224650</v>
      </c>
    </row>
  </sheetData>
  <autoFilter ref="A1:AK144" xr:uid="{3F2B4CC1-AC37-4A96-BD04-F539F22A7F63}"/>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6E0A-D15F-40E2-986D-95D54B932716}">
  <sheetPr>
    <tabColor theme="6"/>
  </sheetPr>
  <dimension ref="A3:M52"/>
  <sheetViews>
    <sheetView showGridLines="0" topLeftCell="G1" zoomScale="70" zoomScaleNormal="70" workbookViewId="0">
      <pane ySplit="4" topLeftCell="A15" activePane="bottomLeft" state="frozen"/>
      <selection pane="bottomLeft" activeCell="J18" sqref="J18"/>
    </sheetView>
  </sheetViews>
  <sheetFormatPr baseColWidth="10" defaultColWidth="11.44140625" defaultRowHeight="18"/>
  <cols>
    <col min="1" max="1" width="40.88671875" style="55" customWidth="1"/>
    <col min="2" max="2" width="25.77734375" style="55" customWidth="1"/>
    <col min="3" max="3" width="24.77734375" style="55" customWidth="1"/>
    <col min="4" max="4" width="24" style="55" customWidth="1"/>
    <col min="5" max="5" width="22.109375" style="55" customWidth="1"/>
    <col min="6" max="6" width="23.44140625" style="55" customWidth="1"/>
    <col min="7" max="7" width="24.77734375" style="55" customWidth="1"/>
    <col min="8" max="8" width="24.33203125" style="55" customWidth="1"/>
    <col min="9" max="9" width="22.21875" style="55" customWidth="1"/>
    <col min="10" max="10" width="24.77734375" style="55" customWidth="1"/>
    <col min="11" max="11" width="21.77734375" style="79" customWidth="1"/>
    <col min="12" max="12" width="88.44140625" style="55" customWidth="1"/>
    <col min="13" max="13" width="50" style="55" customWidth="1"/>
    <col min="14" max="16384" width="11.44140625" style="55"/>
  </cols>
  <sheetData>
    <row r="3" spans="1:13" ht="150.75" customHeight="1">
      <c r="A3" s="233" t="s">
        <v>786</v>
      </c>
      <c r="B3" s="234"/>
      <c r="C3" s="234"/>
      <c r="D3" s="234"/>
      <c r="E3" s="234"/>
      <c r="F3" s="234"/>
      <c r="G3" s="234"/>
      <c r="H3" s="234"/>
      <c r="I3" s="234"/>
      <c r="J3" s="234"/>
      <c r="K3" s="234"/>
      <c r="L3" s="234"/>
    </row>
    <row r="4" spans="1:13" s="59" customFormat="1" ht="39" customHeight="1">
      <c r="A4" s="56" t="s">
        <v>588</v>
      </c>
      <c r="B4" s="56" t="s">
        <v>589</v>
      </c>
      <c r="C4" s="56" t="s">
        <v>590</v>
      </c>
      <c r="D4" s="56" t="s">
        <v>787</v>
      </c>
      <c r="E4" s="56" t="s">
        <v>788</v>
      </c>
      <c r="F4" s="56" t="s">
        <v>789</v>
      </c>
      <c r="G4" s="56" t="s">
        <v>790</v>
      </c>
      <c r="H4" s="56" t="s">
        <v>591</v>
      </c>
      <c r="I4" s="56" t="s">
        <v>592</v>
      </c>
      <c r="J4" s="56" t="s">
        <v>634</v>
      </c>
      <c r="K4" s="57" t="s">
        <v>593</v>
      </c>
      <c r="L4" s="58" t="s">
        <v>791</v>
      </c>
    </row>
    <row r="5" spans="1:13" s="66" customFormat="1" ht="30.75" customHeight="1">
      <c r="A5" s="60" t="s">
        <v>594</v>
      </c>
      <c r="B5" s="61"/>
      <c r="C5" s="62">
        <v>0</v>
      </c>
      <c r="D5" s="62">
        <v>2964734.465509593</v>
      </c>
      <c r="E5" s="63">
        <v>0</v>
      </c>
      <c r="F5" s="62">
        <f>53079955+36237492</f>
        <v>89317447</v>
      </c>
      <c r="G5" s="64">
        <v>9601950.7228463516</v>
      </c>
      <c r="H5" s="62">
        <v>81341299.548831388</v>
      </c>
      <c r="I5" s="62"/>
      <c r="J5" s="61">
        <v>0</v>
      </c>
      <c r="K5" s="62">
        <f t="shared" ref="K5:K37" si="0">+SUM(B5:J5)</f>
        <v>183225431.73718733</v>
      </c>
      <c r="L5" s="65" t="s">
        <v>595</v>
      </c>
    </row>
    <row r="6" spans="1:13" s="66" customFormat="1" ht="58.5" customHeight="1">
      <c r="A6" s="60" t="s">
        <v>596</v>
      </c>
      <c r="B6" s="61"/>
      <c r="C6" s="67">
        <v>283875683.67502153</v>
      </c>
      <c r="D6" s="62">
        <v>0</v>
      </c>
      <c r="E6" s="63">
        <v>111398.66031599999</v>
      </c>
      <c r="F6" s="62">
        <f>66912240+59025341</f>
        <v>125937581</v>
      </c>
      <c r="G6" s="62">
        <v>0</v>
      </c>
      <c r="H6" s="62">
        <v>94304480.485973686</v>
      </c>
      <c r="I6" s="62"/>
      <c r="J6" s="61">
        <v>0</v>
      </c>
      <c r="K6" s="62">
        <f t="shared" si="0"/>
        <v>504229143.82131124</v>
      </c>
      <c r="L6" s="68" t="s">
        <v>792</v>
      </c>
      <c r="M6" s="69"/>
    </row>
    <row r="7" spans="1:13" s="66" customFormat="1" ht="58.5" customHeight="1">
      <c r="A7" s="60" t="s">
        <v>793</v>
      </c>
      <c r="B7" s="61"/>
      <c r="C7" s="64">
        <v>0</v>
      </c>
      <c r="D7" s="62">
        <v>0</v>
      </c>
      <c r="E7" s="63">
        <v>0</v>
      </c>
      <c r="F7" s="62">
        <v>28831447</v>
      </c>
      <c r="G7" s="62">
        <v>0</v>
      </c>
      <c r="H7" s="62">
        <v>0</v>
      </c>
      <c r="I7" s="62"/>
      <c r="J7" s="61"/>
      <c r="K7" s="62">
        <f t="shared" si="0"/>
        <v>28831447</v>
      </c>
      <c r="L7" s="68" t="s">
        <v>794</v>
      </c>
      <c r="M7" s="69"/>
    </row>
    <row r="8" spans="1:13" s="66" customFormat="1" ht="409.6" customHeight="1">
      <c r="A8" s="70" t="s">
        <v>597</v>
      </c>
      <c r="B8" s="61"/>
      <c r="C8" s="62">
        <v>23333788112.949997</v>
      </c>
      <c r="D8" s="62">
        <v>251556809</v>
      </c>
      <c r="E8" s="63">
        <v>40166901.701633118</v>
      </c>
      <c r="F8" s="62">
        <f>1984334060+6010077422</f>
        <v>7994411482</v>
      </c>
      <c r="G8" s="64">
        <v>545352681.36289346</v>
      </c>
      <c r="H8" s="62">
        <v>1667357590.7764006</v>
      </c>
      <c r="I8" s="62">
        <v>5557378913.4987888</v>
      </c>
      <c r="J8" s="61">
        <v>0</v>
      </c>
      <c r="K8" s="62">
        <f t="shared" si="0"/>
        <v>39390012491.289711</v>
      </c>
      <c r="L8" s="68" t="s">
        <v>795</v>
      </c>
      <c r="M8" s="71"/>
    </row>
    <row r="9" spans="1:13" s="66" customFormat="1" ht="101.25" customHeight="1">
      <c r="A9" s="60" t="s">
        <v>598</v>
      </c>
      <c r="B9" s="61"/>
      <c r="C9" s="62">
        <v>16317836270</v>
      </c>
      <c r="D9" s="62">
        <v>162695346</v>
      </c>
      <c r="E9" s="63">
        <v>0</v>
      </c>
      <c r="F9" s="62">
        <f>334699397+2956592244</f>
        <v>3291291641</v>
      </c>
      <c r="G9" s="62">
        <v>23043561.483908348</v>
      </c>
      <c r="H9" s="62">
        <v>57873181.86372266</v>
      </c>
      <c r="I9" s="62"/>
      <c r="J9" s="61"/>
      <c r="K9" s="62">
        <f t="shared" si="0"/>
        <v>19852740000.347633</v>
      </c>
      <c r="L9" s="68" t="s">
        <v>796</v>
      </c>
      <c r="M9" s="72"/>
    </row>
    <row r="10" spans="1:13" s="66" customFormat="1" ht="44.25" customHeight="1">
      <c r="A10" s="60" t="s">
        <v>599</v>
      </c>
      <c r="B10" s="61"/>
      <c r="C10" s="62">
        <v>0</v>
      </c>
      <c r="D10" s="62">
        <v>4783742</v>
      </c>
      <c r="E10" s="63">
        <v>222797.32063199999</v>
      </c>
      <c r="F10" s="62">
        <f>102272502+101365572</f>
        <v>203638074</v>
      </c>
      <c r="G10" s="62">
        <v>0</v>
      </c>
      <c r="H10" s="62">
        <v>62105066.741724461</v>
      </c>
      <c r="I10" s="62"/>
      <c r="J10" s="61"/>
      <c r="K10" s="62">
        <f t="shared" si="0"/>
        <v>270749680.06235647</v>
      </c>
      <c r="L10" s="68" t="s">
        <v>600</v>
      </c>
    </row>
    <row r="11" spans="1:13" s="66" customFormat="1" ht="36">
      <c r="A11" s="60" t="s">
        <v>601</v>
      </c>
      <c r="B11" s="61"/>
      <c r="C11" s="62">
        <v>0</v>
      </c>
      <c r="D11" s="62">
        <v>0</v>
      </c>
      <c r="E11" s="63">
        <v>0</v>
      </c>
      <c r="F11" s="62">
        <f>48393632+90505831</f>
        <v>138899463</v>
      </c>
      <c r="G11" s="62">
        <v>14253987.731068702</v>
      </c>
      <c r="H11" s="62">
        <v>57765200.529032759</v>
      </c>
      <c r="I11" s="62"/>
      <c r="J11" s="61"/>
      <c r="K11" s="62">
        <f t="shared" si="0"/>
        <v>210918651.26010147</v>
      </c>
      <c r="L11" s="68" t="s">
        <v>602</v>
      </c>
    </row>
    <row r="12" spans="1:13" s="66" customFormat="1" ht="161.25" customHeight="1">
      <c r="A12" s="60" t="s">
        <v>603</v>
      </c>
      <c r="B12" s="61"/>
      <c r="C12" s="62">
        <v>694297499.99999988</v>
      </c>
      <c r="D12" s="62">
        <v>12092790</v>
      </c>
      <c r="E12" s="63">
        <v>3980633.7695919587</v>
      </c>
      <c r="F12" s="62">
        <f>170977290+166100981</f>
        <v>337078271</v>
      </c>
      <c r="G12" s="62">
        <v>0</v>
      </c>
      <c r="H12" s="62">
        <v>80619327.156838089</v>
      </c>
      <c r="I12" s="62"/>
      <c r="J12" s="61"/>
      <c r="K12" s="62">
        <f t="shared" si="0"/>
        <v>1128068521.92643</v>
      </c>
      <c r="L12" s="68" t="s">
        <v>797</v>
      </c>
    </row>
    <row r="13" spans="1:13" s="66" customFormat="1" ht="51" customHeight="1">
      <c r="A13" s="60" t="s">
        <v>604</v>
      </c>
      <c r="B13" s="61"/>
      <c r="C13" s="62">
        <v>0</v>
      </c>
      <c r="D13" s="62">
        <v>0</v>
      </c>
      <c r="E13" s="63">
        <v>111398.66031599999</v>
      </c>
      <c r="F13" s="62">
        <f>53227323+94085084</f>
        <v>147312407</v>
      </c>
      <c r="G13" s="62">
        <v>26839002.779676482</v>
      </c>
      <c r="H13" s="62">
        <v>47882567.688588038</v>
      </c>
      <c r="I13" s="62"/>
      <c r="J13" s="61"/>
      <c r="K13" s="62">
        <f t="shared" si="0"/>
        <v>222145376.12858051</v>
      </c>
      <c r="L13" s="65" t="s">
        <v>605</v>
      </c>
    </row>
    <row r="14" spans="1:13" s="66" customFormat="1" ht="128.25" customHeight="1">
      <c r="A14" s="60" t="s">
        <v>606</v>
      </c>
      <c r="B14" s="61"/>
      <c r="C14" s="62">
        <v>294373413</v>
      </c>
      <c r="D14" s="62">
        <v>2964734.465509593</v>
      </c>
      <c r="E14" s="63">
        <v>111398.66031599999</v>
      </c>
      <c r="F14" s="62">
        <f>38944510+93644048</f>
        <v>132588558</v>
      </c>
      <c r="G14" s="62">
        <v>0</v>
      </c>
      <c r="H14" s="62">
        <v>28633053.463682823</v>
      </c>
      <c r="I14" s="62">
        <v>2729334.0002449676</v>
      </c>
      <c r="J14" s="61"/>
      <c r="K14" s="62">
        <f t="shared" si="0"/>
        <v>461400491.58975339</v>
      </c>
      <c r="L14" s="68" t="s">
        <v>798</v>
      </c>
    </row>
    <row r="15" spans="1:13" s="66" customFormat="1" ht="59.25" customHeight="1">
      <c r="A15" s="60" t="s">
        <v>799</v>
      </c>
      <c r="B15" s="61"/>
      <c r="C15" s="62"/>
      <c r="D15" s="62"/>
      <c r="E15" s="63">
        <v>0</v>
      </c>
      <c r="F15" s="62">
        <f>69958440+1425769997</f>
        <v>1495728437</v>
      </c>
      <c r="G15" s="62">
        <v>0</v>
      </c>
      <c r="H15" s="62">
        <v>0</v>
      </c>
      <c r="I15" s="62"/>
      <c r="J15" s="61"/>
      <c r="K15" s="62">
        <f t="shared" si="0"/>
        <v>1495728437</v>
      </c>
      <c r="L15" s="68" t="s">
        <v>800</v>
      </c>
    </row>
    <row r="16" spans="1:13" s="66" customFormat="1" ht="61.5" customHeight="1">
      <c r="A16" s="60" t="s">
        <v>589</v>
      </c>
      <c r="B16" s="61">
        <v>410000000</v>
      </c>
      <c r="C16" s="62">
        <v>0</v>
      </c>
      <c r="D16" s="62"/>
      <c r="E16" s="63">
        <v>0</v>
      </c>
      <c r="F16" s="62">
        <v>0</v>
      </c>
      <c r="G16" s="62"/>
      <c r="H16" s="62">
        <v>0</v>
      </c>
      <c r="I16" s="62"/>
      <c r="J16" s="61"/>
      <c r="K16" s="62">
        <f t="shared" si="0"/>
        <v>410000000</v>
      </c>
      <c r="L16" s="68" t="s">
        <v>608</v>
      </c>
    </row>
    <row r="17" spans="1:13" s="66" customFormat="1" ht="34.5" customHeight="1">
      <c r="A17" s="60" t="s">
        <v>609</v>
      </c>
      <c r="B17" s="61"/>
      <c r="C17" s="62">
        <v>0</v>
      </c>
      <c r="D17" s="62">
        <v>0</v>
      </c>
      <c r="E17" s="63">
        <v>0</v>
      </c>
      <c r="F17" s="62">
        <f>39178038+44020313</f>
        <v>83198351</v>
      </c>
      <c r="G17" s="62">
        <v>3049883.1375761055</v>
      </c>
      <c r="H17" s="62">
        <v>22075244.342259929</v>
      </c>
      <c r="I17" s="62"/>
      <c r="J17" s="61"/>
      <c r="K17" s="62">
        <f t="shared" si="0"/>
        <v>108323478.47983603</v>
      </c>
      <c r="L17" s="65" t="s">
        <v>610</v>
      </c>
    </row>
    <row r="18" spans="1:13" s="66" customFormat="1" ht="127.5" customHeight="1">
      <c r="A18" s="60" t="s">
        <v>611</v>
      </c>
      <c r="B18" s="61"/>
      <c r="C18" s="62">
        <v>207292500</v>
      </c>
      <c r="D18" s="62">
        <v>2964734.465509593</v>
      </c>
      <c r="E18" s="63">
        <v>111398.66031599999</v>
      </c>
      <c r="F18" s="62">
        <f>55790621+101643132</f>
        <v>157433753</v>
      </c>
      <c r="G18" s="62">
        <v>0</v>
      </c>
      <c r="H18" s="62">
        <v>27712829.53483988</v>
      </c>
      <c r="I18" s="62"/>
      <c r="J18" s="61"/>
      <c r="K18" s="62">
        <f t="shared" si="0"/>
        <v>395515215.66066545</v>
      </c>
      <c r="L18" s="68" t="s">
        <v>801</v>
      </c>
      <c r="M18" s="69"/>
    </row>
    <row r="19" spans="1:13" s="66" customFormat="1" ht="153.75" customHeight="1">
      <c r="A19" s="60" t="s">
        <v>612</v>
      </c>
      <c r="B19" s="61"/>
      <c r="C19" s="62">
        <v>288849999.99999994</v>
      </c>
      <c r="D19" s="62">
        <v>0</v>
      </c>
      <c r="E19" s="63">
        <v>111398.66031599999</v>
      </c>
      <c r="F19" s="62">
        <f>35372674+99703391</f>
        <v>135076065</v>
      </c>
      <c r="G19" s="62">
        <v>0</v>
      </c>
      <c r="H19" s="62">
        <v>18424397.730103012</v>
      </c>
      <c r="I19" s="62"/>
      <c r="J19" s="61"/>
      <c r="K19" s="62">
        <f t="shared" si="0"/>
        <v>442461861.39041895</v>
      </c>
      <c r="L19" s="68" t="s">
        <v>802</v>
      </c>
    </row>
    <row r="20" spans="1:13" s="66" customFormat="1" ht="159.75" customHeight="1">
      <c r="A20" s="60" t="s">
        <v>613</v>
      </c>
      <c r="B20" s="61"/>
      <c r="C20" s="62">
        <v>1756028480.0999999</v>
      </c>
      <c r="D20" s="62">
        <v>5693946</v>
      </c>
      <c r="E20" s="63">
        <v>3051590.7396919299</v>
      </c>
      <c r="F20" s="62">
        <f>473675613+337422560</f>
        <v>811098173</v>
      </c>
      <c r="G20" s="62">
        <v>71122848.662930757</v>
      </c>
      <c r="H20" s="62">
        <v>279887963.66474414</v>
      </c>
      <c r="I20" s="62"/>
      <c r="J20" s="61"/>
      <c r="K20" s="62">
        <f t="shared" si="0"/>
        <v>2926883002.167367</v>
      </c>
      <c r="L20" s="68" t="s">
        <v>803</v>
      </c>
    </row>
    <row r="21" spans="1:13" s="66" customFormat="1" ht="23.4" customHeight="1">
      <c r="A21" s="60" t="s">
        <v>614</v>
      </c>
      <c r="B21" s="61"/>
      <c r="C21" s="62">
        <v>0</v>
      </c>
      <c r="D21" s="62">
        <v>0</v>
      </c>
      <c r="E21" s="63">
        <v>0</v>
      </c>
      <c r="F21" s="62">
        <f>60683856+2110479840</f>
        <v>2171163696</v>
      </c>
      <c r="G21" s="62">
        <v>0</v>
      </c>
      <c r="H21" s="62">
        <v>0</v>
      </c>
      <c r="I21" s="62"/>
      <c r="J21" s="61"/>
      <c r="K21" s="62">
        <f t="shared" si="0"/>
        <v>2171163696</v>
      </c>
      <c r="L21" s="65" t="s">
        <v>804</v>
      </c>
    </row>
    <row r="22" spans="1:13" s="66" customFormat="1" ht="27.75" customHeight="1">
      <c r="A22" s="60" t="s">
        <v>615</v>
      </c>
      <c r="B22" s="61"/>
      <c r="C22" s="62">
        <v>0</v>
      </c>
      <c r="D22" s="62">
        <v>2964734.465509593</v>
      </c>
      <c r="E22" s="63">
        <v>0</v>
      </c>
      <c r="F22" s="62">
        <f>34831921+49871924</f>
        <v>84703845</v>
      </c>
      <c r="G22" s="62">
        <v>6102559.4799495991</v>
      </c>
      <c r="H22" s="62">
        <v>28177969.017759174</v>
      </c>
      <c r="I22" s="62"/>
      <c r="J22" s="61"/>
      <c r="K22" s="62">
        <f t="shared" si="0"/>
        <v>121949107.96321836</v>
      </c>
      <c r="L22" s="65" t="s">
        <v>616</v>
      </c>
    </row>
    <row r="23" spans="1:13" s="66" customFormat="1" ht="30" customHeight="1">
      <c r="A23" s="60" t="s">
        <v>617</v>
      </c>
      <c r="B23" s="61"/>
      <c r="C23" s="62">
        <v>0</v>
      </c>
      <c r="D23" s="62">
        <v>2964734.465509593</v>
      </c>
      <c r="E23" s="63">
        <v>111398.66031599999</v>
      </c>
      <c r="F23" s="62">
        <f>57629216+141831909</f>
        <v>199461125</v>
      </c>
      <c r="G23" s="62">
        <v>6102559.4799495991</v>
      </c>
      <c r="H23" s="62">
        <v>19513575.41828908</v>
      </c>
      <c r="I23" s="62"/>
      <c r="J23" s="61"/>
      <c r="K23" s="62">
        <f t="shared" si="0"/>
        <v>228153393.02406424</v>
      </c>
      <c r="L23" s="65" t="s">
        <v>618</v>
      </c>
    </row>
    <row r="24" spans="1:13" s="66" customFormat="1" ht="133.5" customHeight="1">
      <c r="A24" s="60" t="s">
        <v>619</v>
      </c>
      <c r="B24" s="61"/>
      <c r="C24" s="62">
        <v>14464800</v>
      </c>
      <c r="D24" s="62">
        <v>1819007.4360474562</v>
      </c>
      <c r="E24" s="63">
        <v>111398.66031599999</v>
      </c>
      <c r="F24" s="62">
        <f>70790910+76345365</f>
        <v>147136275</v>
      </c>
      <c r="G24" s="62">
        <v>40682192.327588849</v>
      </c>
      <c r="H24" s="62">
        <v>43329411.066101104</v>
      </c>
      <c r="I24" s="62">
        <v>5003779.000449108</v>
      </c>
      <c r="J24" s="61"/>
      <c r="K24" s="62">
        <f t="shared" si="0"/>
        <v>252546863.49050254</v>
      </c>
      <c r="L24" s="68" t="s">
        <v>805</v>
      </c>
      <c r="M24" s="73" t="s">
        <v>806</v>
      </c>
    </row>
    <row r="25" spans="1:13" s="66" customFormat="1" ht="91.5" customHeight="1">
      <c r="A25" s="60" t="s">
        <v>621</v>
      </c>
      <c r="B25" s="61"/>
      <c r="C25" s="62">
        <v>395119200</v>
      </c>
      <c r="D25" s="62">
        <v>10713211</v>
      </c>
      <c r="E25" s="63">
        <v>111398.66031599999</v>
      </c>
      <c r="F25" s="62">
        <f>54869775+126266196</f>
        <v>181135971</v>
      </c>
      <c r="G25" s="62">
        <v>10561165.575573456</v>
      </c>
      <c r="H25" s="62">
        <v>73282798.413260847</v>
      </c>
      <c r="I25" s="62"/>
      <c r="J25" s="61"/>
      <c r="K25" s="62">
        <f t="shared" si="0"/>
        <v>670923744.64915025</v>
      </c>
      <c r="L25" s="68" t="s">
        <v>807</v>
      </c>
    </row>
    <row r="26" spans="1:13" s="66" customFormat="1" ht="37.5" customHeight="1">
      <c r="A26" s="60" t="s">
        <v>622</v>
      </c>
      <c r="B26" s="61"/>
      <c r="C26" s="62">
        <v>0</v>
      </c>
      <c r="D26" s="62">
        <v>8894203</v>
      </c>
      <c r="E26" s="63">
        <v>111398.66031599999</v>
      </c>
      <c r="F26" s="62">
        <f>56084524+104463257</f>
        <v>160547781</v>
      </c>
      <c r="G26" s="62">
        <v>0</v>
      </c>
      <c r="H26" s="62">
        <v>28368471.7856576</v>
      </c>
      <c r="I26" s="62"/>
      <c r="J26" s="61"/>
      <c r="K26" s="62">
        <f t="shared" si="0"/>
        <v>197921854.44597358</v>
      </c>
      <c r="L26" s="65" t="s">
        <v>808</v>
      </c>
    </row>
    <row r="27" spans="1:13" s="66" customFormat="1" ht="30" customHeight="1">
      <c r="A27" s="60" t="s">
        <v>623</v>
      </c>
      <c r="B27" s="61"/>
      <c r="C27" s="62">
        <v>0</v>
      </c>
      <c r="D27" s="62">
        <v>4783742</v>
      </c>
      <c r="E27" s="63">
        <v>0</v>
      </c>
      <c r="F27" s="62">
        <f>50542054+113676533</f>
        <v>164218587</v>
      </c>
      <c r="G27" s="62">
        <v>0</v>
      </c>
      <c r="H27" s="62">
        <v>29407706.976863291</v>
      </c>
      <c r="I27" s="62"/>
      <c r="J27" s="61"/>
      <c r="K27" s="62">
        <f t="shared" si="0"/>
        <v>198410035.97686329</v>
      </c>
      <c r="L27" s="65" t="s">
        <v>624</v>
      </c>
    </row>
    <row r="28" spans="1:13" s="66" customFormat="1" ht="87.75" customHeight="1">
      <c r="A28" s="60" t="s">
        <v>625</v>
      </c>
      <c r="B28" s="61"/>
      <c r="C28" s="62">
        <v>162266400.00000003</v>
      </c>
      <c r="D28" s="62">
        <v>0</v>
      </c>
      <c r="E28" s="63">
        <v>0</v>
      </c>
      <c r="F28" s="62">
        <f>27787832+58044608</f>
        <v>85832440</v>
      </c>
      <c r="G28" s="62">
        <v>6780311.2882998446</v>
      </c>
      <c r="H28" s="62">
        <v>22997397.975376718</v>
      </c>
      <c r="I28" s="62"/>
      <c r="J28" s="61"/>
      <c r="K28" s="62">
        <f t="shared" si="0"/>
        <v>277876549.26367658</v>
      </c>
      <c r="L28" s="68" t="s">
        <v>809</v>
      </c>
    </row>
    <row r="29" spans="1:13" s="66" customFormat="1" ht="88.5" customHeight="1">
      <c r="A29" s="60" t="s">
        <v>626</v>
      </c>
      <c r="B29" s="61"/>
      <c r="C29" s="62">
        <v>251245246</v>
      </c>
      <c r="D29" s="62">
        <v>2964734.465509593</v>
      </c>
      <c r="E29" s="63">
        <v>111398.66031599999</v>
      </c>
      <c r="F29" s="62">
        <f>46378748+64049092</f>
        <v>110427840</v>
      </c>
      <c r="G29" s="62">
        <v>44422150.033667028</v>
      </c>
      <c r="H29" s="62">
        <v>16459199.516399989</v>
      </c>
      <c r="I29" s="62"/>
      <c r="J29" s="61"/>
      <c r="K29" s="62">
        <f t="shared" si="0"/>
        <v>425630568.67589259</v>
      </c>
      <c r="L29" s="68" t="s">
        <v>810</v>
      </c>
      <c r="M29" s="69"/>
    </row>
    <row r="30" spans="1:13" s="66" customFormat="1" ht="41.25" customHeight="1">
      <c r="A30" s="60" t="s">
        <v>627</v>
      </c>
      <c r="B30" s="61"/>
      <c r="C30" s="62">
        <v>0</v>
      </c>
      <c r="D30" s="62">
        <v>2964734.465509593</v>
      </c>
      <c r="E30" s="63">
        <v>0</v>
      </c>
      <c r="F30" s="62">
        <f>59721852+51128450</f>
        <v>110850302</v>
      </c>
      <c r="G30" s="62">
        <v>0</v>
      </c>
      <c r="H30" s="62">
        <v>32947979.955935813</v>
      </c>
      <c r="I30" s="62"/>
      <c r="J30" s="61"/>
      <c r="K30" s="62">
        <f t="shared" si="0"/>
        <v>146763016.4214454</v>
      </c>
      <c r="L30" s="65" t="s">
        <v>628</v>
      </c>
    </row>
    <row r="31" spans="1:13" s="66" customFormat="1" ht="74.25" customHeight="1">
      <c r="A31" s="60" t="s">
        <v>629</v>
      </c>
      <c r="B31" s="61"/>
      <c r="C31" s="62">
        <v>437260000</v>
      </c>
      <c r="D31" s="62">
        <v>7276030</v>
      </c>
      <c r="E31" s="63">
        <v>111398.66031599999</v>
      </c>
      <c r="F31" s="62">
        <f>45136386+88591108</f>
        <v>133727494</v>
      </c>
      <c r="G31" s="62">
        <v>0</v>
      </c>
      <c r="H31" s="62">
        <v>23835018.760932233</v>
      </c>
      <c r="I31" s="62">
        <v>5003779.000449108</v>
      </c>
      <c r="J31" s="61"/>
      <c r="K31" s="62">
        <f t="shared" si="0"/>
        <v>607213720.42169726</v>
      </c>
      <c r="L31" s="68" t="s">
        <v>811</v>
      </c>
      <c r="M31" s="69"/>
    </row>
    <row r="32" spans="1:13" s="66" customFormat="1" ht="37.5" customHeight="1">
      <c r="A32" s="60" t="s">
        <v>631</v>
      </c>
      <c r="B32" s="61"/>
      <c r="C32" s="62">
        <v>0</v>
      </c>
      <c r="D32" s="62">
        <v>4783742</v>
      </c>
      <c r="E32" s="63">
        <v>111398.66031599999</v>
      </c>
      <c r="F32" s="62">
        <f>112666626+96277182</f>
        <v>208943808</v>
      </c>
      <c r="G32" s="62">
        <v>0</v>
      </c>
      <c r="H32" s="62">
        <v>33479513.954604197</v>
      </c>
      <c r="I32" s="62">
        <v>682333.50006124191</v>
      </c>
      <c r="J32" s="61"/>
      <c r="K32" s="62">
        <f t="shared" si="0"/>
        <v>248000796.11498144</v>
      </c>
      <c r="L32" s="65" t="s">
        <v>632</v>
      </c>
    </row>
    <row r="33" spans="1:13" s="66" customFormat="1" ht="133.5" customHeight="1">
      <c r="A33" s="60" t="s">
        <v>633</v>
      </c>
      <c r="B33" s="61"/>
      <c r="C33" s="62">
        <v>1178230500.0000002</v>
      </c>
      <c r="D33" s="62">
        <v>9567484</v>
      </c>
      <c r="E33" s="63">
        <v>0</v>
      </c>
      <c r="F33" s="62">
        <f>40588666+59939285</f>
        <v>100527951</v>
      </c>
      <c r="G33" s="62">
        <v>0</v>
      </c>
      <c r="H33" s="62">
        <v>32639144.182683308</v>
      </c>
      <c r="I33" s="62"/>
      <c r="J33" s="61"/>
      <c r="K33" s="62">
        <f t="shared" si="0"/>
        <v>1320965079.1826835</v>
      </c>
      <c r="L33" s="68" t="s">
        <v>812</v>
      </c>
      <c r="M33" s="69"/>
    </row>
    <row r="34" spans="1:13" s="66" customFormat="1" ht="24.75" customHeight="1">
      <c r="A34" s="60" t="s">
        <v>636</v>
      </c>
      <c r="B34" s="61"/>
      <c r="C34" s="62">
        <v>0</v>
      </c>
      <c r="D34" s="62">
        <v>0</v>
      </c>
      <c r="E34" s="63">
        <v>0</v>
      </c>
      <c r="F34" s="62">
        <v>0</v>
      </c>
      <c r="G34" s="62">
        <v>0</v>
      </c>
      <c r="H34" s="62">
        <v>0</v>
      </c>
      <c r="I34" s="62"/>
      <c r="J34" s="62">
        <v>3462163488</v>
      </c>
      <c r="K34" s="62">
        <f t="shared" si="0"/>
        <v>3462163488</v>
      </c>
      <c r="L34" s="68" t="s">
        <v>635</v>
      </c>
    </row>
    <row r="35" spans="1:13" s="66" customFormat="1" ht="36" customHeight="1">
      <c r="A35" s="60" t="s">
        <v>638</v>
      </c>
      <c r="B35" s="61"/>
      <c r="C35" s="62">
        <v>0</v>
      </c>
      <c r="D35" s="62">
        <v>0</v>
      </c>
      <c r="E35" s="63">
        <v>0</v>
      </c>
      <c r="F35" s="62">
        <v>0</v>
      </c>
      <c r="G35" s="62">
        <v>0</v>
      </c>
      <c r="H35" s="62">
        <v>0</v>
      </c>
      <c r="I35" s="62"/>
      <c r="J35" s="62">
        <v>2270031068</v>
      </c>
      <c r="K35" s="62">
        <f t="shared" si="0"/>
        <v>2270031068</v>
      </c>
      <c r="L35" s="68" t="s">
        <v>637</v>
      </c>
    </row>
    <row r="36" spans="1:13" s="66" customFormat="1" ht="41.25" customHeight="1">
      <c r="A36" s="70" t="s">
        <v>639</v>
      </c>
      <c r="B36" s="61"/>
      <c r="C36" s="62">
        <v>0</v>
      </c>
      <c r="D36" s="62">
        <v>0</v>
      </c>
      <c r="E36" s="63">
        <v>0</v>
      </c>
      <c r="F36" s="62">
        <v>0</v>
      </c>
      <c r="G36" s="62">
        <v>0</v>
      </c>
      <c r="H36" s="62">
        <v>0</v>
      </c>
      <c r="I36" s="62"/>
      <c r="J36" s="62">
        <v>1175278111</v>
      </c>
      <c r="K36" s="62">
        <f t="shared" si="0"/>
        <v>1175278111</v>
      </c>
      <c r="L36" s="68" t="s">
        <v>813</v>
      </c>
    </row>
    <row r="37" spans="1:13" s="66" customFormat="1" ht="47.25" customHeight="1">
      <c r="A37" s="70" t="s">
        <v>640</v>
      </c>
      <c r="B37" s="61"/>
      <c r="C37" s="62">
        <v>0</v>
      </c>
      <c r="D37" s="62">
        <v>0</v>
      </c>
      <c r="E37" s="63">
        <v>0</v>
      </c>
      <c r="F37" s="62">
        <v>0</v>
      </c>
      <c r="G37" s="62"/>
      <c r="H37" s="62">
        <v>0</v>
      </c>
      <c r="I37" s="62"/>
      <c r="J37" s="62">
        <v>1288130242</v>
      </c>
      <c r="K37" s="62">
        <f t="shared" si="0"/>
        <v>1288130242</v>
      </c>
      <c r="L37" s="68" t="s">
        <v>814</v>
      </c>
    </row>
    <row r="38" spans="1:13" s="78" customFormat="1" ht="56.25" customHeight="1">
      <c r="A38" s="74" t="s">
        <v>815</v>
      </c>
      <c r="B38" s="75">
        <f t="shared" ref="B38:K38" si="1">SUM(B5:B37)</f>
        <v>410000000</v>
      </c>
      <c r="C38" s="76">
        <f t="shared" si="1"/>
        <v>45614928105.725014</v>
      </c>
      <c r="D38" s="76">
        <f t="shared" si="1"/>
        <v>505413193.69461459</v>
      </c>
      <c r="E38" s="76">
        <f t="shared" si="1"/>
        <v>48758707.455340981</v>
      </c>
      <c r="F38" s="76">
        <f t="shared" si="1"/>
        <v>19030518265</v>
      </c>
      <c r="G38" s="76">
        <f t="shared" si="1"/>
        <v>807914854.06592846</v>
      </c>
      <c r="H38" s="76">
        <f t="shared" si="1"/>
        <v>2910420390.5506048</v>
      </c>
      <c r="I38" s="76">
        <f t="shared" si="1"/>
        <v>5570798138.9999933</v>
      </c>
      <c r="J38" s="76">
        <f t="shared" si="1"/>
        <v>8195602909</v>
      </c>
      <c r="K38" s="76">
        <f t="shared" si="1"/>
        <v>83094354564.491486</v>
      </c>
      <c r="L38" s="77"/>
    </row>
    <row r="39" spans="1:13" ht="57" customHeight="1">
      <c r="C39" s="46" t="s">
        <v>816</v>
      </c>
      <c r="D39" s="235">
        <f>+D38+E38</f>
        <v>554171901.14995551</v>
      </c>
      <c r="E39" s="236"/>
    </row>
    <row r="40" spans="1:13" ht="10.5" customHeight="1"/>
    <row r="43" spans="1:13">
      <c r="A43" s="237" t="s">
        <v>817</v>
      </c>
      <c r="B43" s="237"/>
      <c r="C43" s="237" t="s">
        <v>7</v>
      </c>
      <c r="D43" s="237"/>
      <c r="E43" s="237"/>
    </row>
    <row r="44" spans="1:13">
      <c r="A44" s="221" t="s">
        <v>511</v>
      </c>
      <c r="B44" s="221"/>
      <c r="C44" s="222">
        <v>45614928106</v>
      </c>
      <c r="D44" s="223"/>
      <c r="E44" s="224"/>
    </row>
    <row r="45" spans="1:13">
      <c r="A45" s="221" t="s">
        <v>661</v>
      </c>
      <c r="B45" s="221"/>
      <c r="C45" s="222">
        <v>554171901</v>
      </c>
      <c r="D45" s="223"/>
      <c r="E45" s="224"/>
    </row>
    <row r="46" spans="1:13">
      <c r="A46" s="221" t="s">
        <v>662</v>
      </c>
      <c r="B46" s="221"/>
      <c r="C46" s="222">
        <v>19030518265</v>
      </c>
      <c r="D46" s="223"/>
      <c r="E46" s="224"/>
    </row>
    <row r="47" spans="1:13">
      <c r="A47" s="221" t="s">
        <v>663</v>
      </c>
      <c r="B47" s="221"/>
      <c r="C47" s="222">
        <v>807914854</v>
      </c>
      <c r="D47" s="223"/>
      <c r="E47" s="224"/>
    </row>
    <row r="48" spans="1:13">
      <c r="A48" s="229" t="s">
        <v>664</v>
      </c>
      <c r="B48" s="229"/>
      <c r="C48" s="222">
        <v>2910420391</v>
      </c>
      <c r="D48" s="223"/>
      <c r="E48" s="224"/>
    </row>
    <row r="49" spans="1:8" ht="47.25" customHeight="1">
      <c r="A49" s="221" t="s">
        <v>665</v>
      </c>
      <c r="B49" s="221"/>
      <c r="C49" s="222">
        <v>5570798139</v>
      </c>
      <c r="D49" s="223"/>
      <c r="E49" s="224"/>
      <c r="F49" s="230" t="s">
        <v>818</v>
      </c>
      <c r="G49" s="231"/>
      <c r="H49" s="232"/>
    </row>
    <row r="50" spans="1:8" ht="42" customHeight="1">
      <c r="A50" s="221" t="s">
        <v>527</v>
      </c>
      <c r="B50" s="221"/>
      <c r="C50" s="222">
        <v>410000000</v>
      </c>
      <c r="D50" s="223"/>
      <c r="E50" s="224"/>
      <c r="F50" s="230" t="s">
        <v>819</v>
      </c>
      <c r="G50" s="231"/>
      <c r="H50" s="232"/>
    </row>
    <row r="51" spans="1:8" ht="38.25" customHeight="1">
      <c r="A51" s="221" t="s">
        <v>746</v>
      </c>
      <c r="B51" s="221"/>
      <c r="C51" s="222">
        <v>8195602909.0900002</v>
      </c>
      <c r="D51" s="223"/>
      <c r="E51" s="224"/>
      <c r="G51" s="80"/>
    </row>
    <row r="52" spans="1:8" ht="29.25" customHeight="1">
      <c r="A52" s="225" t="s">
        <v>8</v>
      </c>
      <c r="B52" s="225"/>
      <c r="C52" s="226">
        <f>SUM(C44:E51)</f>
        <v>83094354565.089996</v>
      </c>
      <c r="D52" s="227"/>
      <c r="E52" s="228"/>
      <c r="G52" s="80"/>
    </row>
  </sheetData>
  <autoFilter ref="A4:M38" xr:uid="{9340F1EF-8D6C-4335-9161-ABD8FFF1DCB2}"/>
  <mergeCells count="24">
    <mergeCell ref="A3:L3"/>
    <mergeCell ref="D39:E39"/>
    <mergeCell ref="A43:B43"/>
    <mergeCell ref="C43:E43"/>
    <mergeCell ref="A44:B44"/>
    <mergeCell ref="C44:E44"/>
    <mergeCell ref="F49:H49"/>
    <mergeCell ref="A50:B50"/>
    <mergeCell ref="C50:E50"/>
    <mergeCell ref="F50:H50"/>
    <mergeCell ref="A45:B45"/>
    <mergeCell ref="C45:E45"/>
    <mergeCell ref="A46:B46"/>
    <mergeCell ref="C46:E46"/>
    <mergeCell ref="A47:B47"/>
    <mergeCell ref="C47:E47"/>
    <mergeCell ref="A51:B51"/>
    <mergeCell ref="C51:E51"/>
    <mergeCell ref="A52:B52"/>
    <mergeCell ref="C52:E52"/>
    <mergeCell ref="A48:B48"/>
    <mergeCell ref="C48:E48"/>
    <mergeCell ref="A49:B49"/>
    <mergeCell ref="C49:E4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G150"/>
  <sheetViews>
    <sheetView showGridLines="0" topLeftCell="A132" zoomScale="80" zoomScaleNormal="80" workbookViewId="0">
      <selection activeCell="A136" sqref="A136:E136"/>
    </sheetView>
  </sheetViews>
  <sheetFormatPr baseColWidth="10" defaultColWidth="11.44140625" defaultRowHeight="14.4"/>
  <cols>
    <col min="1" max="1" width="57.5546875" style="5" customWidth="1"/>
    <col min="2" max="2" width="75.33203125" style="5" customWidth="1"/>
    <col min="3" max="3" width="11.44140625" style="5"/>
    <col min="4" max="4" width="49.6640625" style="5" customWidth="1"/>
    <col min="5" max="5" width="11.44140625" style="5"/>
    <col min="6" max="6" width="2.44140625" style="5" customWidth="1"/>
    <col min="7" max="7" width="98.109375" style="5" customWidth="1"/>
    <col min="8" max="16384" width="11.44140625" style="5"/>
  </cols>
  <sheetData>
    <row r="1" spans="1:5" s="23" customFormat="1">
      <c r="A1" s="22"/>
    </row>
    <row r="2" spans="1:5" s="23" customFormat="1" ht="32.25" customHeight="1">
      <c r="A2" s="276" t="s">
        <v>534</v>
      </c>
      <c r="B2" s="276"/>
      <c r="C2" s="276"/>
      <c r="D2" s="276"/>
      <c r="E2" s="276"/>
    </row>
    <row r="3" spans="1:5" s="23" customFormat="1" ht="69" customHeight="1">
      <c r="A3" s="277" t="s">
        <v>567</v>
      </c>
      <c r="B3" s="276"/>
      <c r="C3" s="276"/>
      <c r="D3" s="276"/>
      <c r="E3" s="276"/>
    </row>
    <row r="4" spans="1:5" s="23" customFormat="1" ht="39.75" customHeight="1">
      <c r="A4" s="276" t="s">
        <v>533</v>
      </c>
      <c r="B4" s="276"/>
      <c r="C4" s="276"/>
      <c r="D4" s="276"/>
      <c r="E4" s="276"/>
    </row>
    <row r="5" spans="1:5" s="23" customFormat="1" ht="41.25" customHeight="1">
      <c r="A5" s="278" t="s">
        <v>1</v>
      </c>
      <c r="B5" s="278"/>
      <c r="C5" s="278"/>
      <c r="D5" s="278"/>
      <c r="E5" s="278"/>
    </row>
    <row r="6" spans="1:5" s="23" customFormat="1">
      <c r="A6" s="22"/>
    </row>
    <row r="7" spans="1:5" ht="30" customHeight="1">
      <c r="A7" s="279" t="s">
        <v>641</v>
      </c>
      <c r="B7" s="280"/>
      <c r="C7" s="280"/>
      <c r="D7" s="280"/>
      <c r="E7" s="281"/>
    </row>
    <row r="8" spans="1:5" ht="95.25" customHeight="1">
      <c r="A8" s="282" t="s">
        <v>528</v>
      </c>
      <c r="B8" s="283"/>
      <c r="C8" s="283"/>
      <c r="D8" s="283"/>
      <c r="E8" s="284"/>
    </row>
    <row r="9" spans="1:5" ht="53.25" customHeight="1">
      <c r="A9" s="32" t="s">
        <v>550</v>
      </c>
      <c r="B9" s="285" t="s">
        <v>549</v>
      </c>
      <c r="C9" s="285"/>
      <c r="D9" s="285"/>
      <c r="E9" s="285"/>
    </row>
    <row r="10" spans="1:5">
      <c r="A10" s="238" t="s">
        <v>0</v>
      </c>
      <c r="B10" s="239"/>
      <c r="C10" s="239"/>
      <c r="D10" s="239"/>
      <c r="E10" s="240"/>
    </row>
    <row r="11" spans="1:5" ht="53.25" customHeight="1">
      <c r="A11" s="253" t="s">
        <v>1</v>
      </c>
      <c r="B11" s="254"/>
      <c r="C11" s="254"/>
      <c r="D11" s="254"/>
      <c r="E11" s="255"/>
    </row>
    <row r="12" spans="1:5">
      <c r="A12" s="238" t="s">
        <v>2</v>
      </c>
      <c r="B12" s="239"/>
      <c r="C12" s="239"/>
      <c r="D12" s="239"/>
      <c r="E12" s="240"/>
    </row>
    <row r="13" spans="1:5" ht="60" customHeight="1">
      <c r="A13" s="245" t="s">
        <v>392</v>
      </c>
      <c r="B13" s="246"/>
      <c r="C13" s="246"/>
      <c r="D13" s="246"/>
      <c r="E13" s="247"/>
    </row>
    <row r="14" spans="1:5" ht="133.19999999999999" customHeight="1">
      <c r="A14" s="272" t="s">
        <v>2769</v>
      </c>
      <c r="B14" s="273"/>
      <c r="C14" s="273"/>
      <c r="D14" s="273"/>
      <c r="E14" s="274"/>
    </row>
    <row r="15" spans="1:5">
      <c r="A15" s="238" t="s">
        <v>3</v>
      </c>
      <c r="B15" s="239"/>
      <c r="C15" s="239"/>
      <c r="D15" s="239"/>
      <c r="E15" s="240"/>
    </row>
    <row r="16" spans="1:5" ht="222" customHeight="1">
      <c r="A16" s="272" t="s">
        <v>823</v>
      </c>
      <c r="B16" s="273"/>
      <c r="C16" s="273"/>
      <c r="D16" s="273"/>
      <c r="E16" s="274"/>
    </row>
    <row r="17" spans="1:7">
      <c r="A17" s="238" t="s">
        <v>4</v>
      </c>
      <c r="B17" s="239"/>
      <c r="C17" s="239"/>
      <c r="D17" s="239"/>
      <c r="E17" s="240"/>
    </row>
    <row r="18" spans="1:7" ht="27" customHeight="1">
      <c r="A18" s="253" t="s">
        <v>5</v>
      </c>
      <c r="B18" s="254"/>
      <c r="C18" s="254"/>
      <c r="D18" s="254"/>
      <c r="E18" s="255"/>
    </row>
    <row r="19" spans="1:7" ht="30" customHeight="1">
      <c r="A19" s="275" t="s">
        <v>419</v>
      </c>
      <c r="B19" s="275"/>
      <c r="C19" s="275"/>
      <c r="D19" s="275"/>
      <c r="E19" s="275"/>
    </row>
    <row r="20" spans="1:7" ht="30" customHeight="1">
      <c r="A20" s="275" t="s">
        <v>420</v>
      </c>
      <c r="B20" s="275"/>
      <c r="C20" s="275"/>
      <c r="D20" s="275"/>
      <c r="E20" s="275"/>
    </row>
    <row r="21" spans="1:7" ht="34.950000000000003" customHeight="1">
      <c r="A21" s="275" t="s">
        <v>568</v>
      </c>
      <c r="B21" s="275"/>
      <c r="C21" s="275"/>
      <c r="D21" s="275"/>
      <c r="E21" s="275"/>
    </row>
    <row r="22" spans="1:7" ht="23.25" customHeight="1">
      <c r="A22" s="275" t="s">
        <v>569</v>
      </c>
      <c r="B22" s="275"/>
      <c r="C22" s="275"/>
      <c r="D22" s="275"/>
      <c r="E22" s="275"/>
    </row>
    <row r="23" spans="1:7" ht="30" customHeight="1">
      <c r="A23" s="275" t="s">
        <v>421</v>
      </c>
      <c r="B23" s="275"/>
      <c r="C23" s="275"/>
      <c r="D23" s="275"/>
      <c r="E23" s="275"/>
    </row>
    <row r="24" spans="1:7" ht="24.75" customHeight="1">
      <c r="A24" s="275" t="s">
        <v>422</v>
      </c>
      <c r="B24" s="275"/>
      <c r="C24" s="275"/>
      <c r="D24" s="275"/>
      <c r="E24" s="275"/>
    </row>
    <row r="25" spans="1:7" ht="25.5" customHeight="1">
      <c r="A25" s="257" t="s">
        <v>6</v>
      </c>
      <c r="B25" s="257"/>
      <c r="C25" s="257"/>
      <c r="D25" s="257"/>
      <c r="E25" s="257"/>
    </row>
    <row r="26" spans="1:7" ht="15.75" customHeight="1">
      <c r="A26" s="286" t="s">
        <v>3</v>
      </c>
      <c r="B26" s="286"/>
      <c r="C26" s="286" t="s">
        <v>7</v>
      </c>
      <c r="D26" s="286"/>
      <c r="E26" s="286"/>
    </row>
    <row r="27" spans="1:7" ht="20.100000000000001" customHeight="1">
      <c r="A27" s="248" t="s">
        <v>511</v>
      </c>
      <c r="B27" s="248"/>
      <c r="C27" s="249">
        <v>45614928106</v>
      </c>
      <c r="D27" s="250"/>
      <c r="E27" s="251"/>
      <c r="G27" s="28"/>
    </row>
    <row r="28" spans="1:7" ht="20.100000000000001" customHeight="1">
      <c r="A28" s="248" t="s">
        <v>661</v>
      </c>
      <c r="B28" s="248"/>
      <c r="C28" s="249">
        <v>554171901</v>
      </c>
      <c r="D28" s="250"/>
      <c r="E28" s="251"/>
      <c r="G28" s="28"/>
    </row>
    <row r="29" spans="1:7" ht="20.100000000000001" customHeight="1">
      <c r="A29" s="248" t="s">
        <v>662</v>
      </c>
      <c r="B29" s="248"/>
      <c r="C29" s="249">
        <v>19030518265</v>
      </c>
      <c r="D29" s="250"/>
      <c r="E29" s="251"/>
      <c r="G29" s="28"/>
    </row>
    <row r="30" spans="1:7" ht="20.100000000000001" customHeight="1">
      <c r="A30" s="248" t="s">
        <v>663</v>
      </c>
      <c r="B30" s="248"/>
      <c r="C30" s="249">
        <v>807914854</v>
      </c>
      <c r="D30" s="250"/>
      <c r="E30" s="251"/>
      <c r="G30" s="28"/>
    </row>
    <row r="31" spans="1:7" ht="20.100000000000001" customHeight="1">
      <c r="A31" s="287" t="s">
        <v>664</v>
      </c>
      <c r="B31" s="287"/>
      <c r="C31" s="249">
        <v>2910420391</v>
      </c>
      <c r="D31" s="250"/>
      <c r="E31" s="251"/>
      <c r="G31" s="28"/>
    </row>
    <row r="32" spans="1:7" ht="20.100000000000001" customHeight="1">
      <c r="A32" s="248" t="s">
        <v>665</v>
      </c>
      <c r="B32" s="248"/>
      <c r="C32" s="249">
        <v>5570798139</v>
      </c>
      <c r="D32" s="250"/>
      <c r="E32" s="251"/>
      <c r="G32" s="28"/>
    </row>
    <row r="33" spans="1:7" ht="20.100000000000001" customHeight="1">
      <c r="A33" s="248" t="s">
        <v>527</v>
      </c>
      <c r="B33" s="248"/>
      <c r="C33" s="249">
        <v>410000000</v>
      </c>
      <c r="D33" s="250"/>
      <c r="E33" s="251"/>
      <c r="G33" s="28"/>
    </row>
    <row r="34" spans="1:7" ht="20.100000000000001" customHeight="1">
      <c r="A34" s="248" t="s">
        <v>746</v>
      </c>
      <c r="B34" s="248"/>
      <c r="C34" s="249">
        <v>8195602909.0900002</v>
      </c>
      <c r="D34" s="250"/>
      <c r="E34" s="251"/>
      <c r="G34" s="28"/>
    </row>
    <row r="35" spans="1:7" ht="20.100000000000001" customHeight="1">
      <c r="A35" s="292" t="s">
        <v>8</v>
      </c>
      <c r="B35" s="292"/>
      <c r="C35" s="288">
        <f>SUM(C27:E34)</f>
        <v>83094354565.089996</v>
      </c>
      <c r="D35" s="289"/>
      <c r="E35" s="290"/>
      <c r="G35" s="28"/>
    </row>
    <row r="36" spans="1:7" ht="38.25" customHeight="1">
      <c r="A36" s="257" t="s">
        <v>9</v>
      </c>
      <c r="B36" s="257"/>
      <c r="C36" s="257"/>
      <c r="D36" s="257"/>
      <c r="E36" s="257"/>
    </row>
    <row r="37" spans="1:7" ht="42" customHeight="1">
      <c r="A37" s="275" t="s">
        <v>10</v>
      </c>
      <c r="B37" s="275"/>
      <c r="C37" s="275"/>
      <c r="D37" s="275"/>
      <c r="E37" s="275"/>
    </row>
    <row r="38" spans="1:7" ht="24.75" customHeight="1">
      <c r="A38" s="257" t="s">
        <v>11</v>
      </c>
      <c r="B38" s="257"/>
      <c r="C38" s="257"/>
      <c r="D38" s="257" t="s">
        <v>12</v>
      </c>
      <c r="E38" s="257"/>
    </row>
    <row r="39" spans="1:7" ht="47.25" customHeight="1">
      <c r="A39" s="248" t="s">
        <v>13</v>
      </c>
      <c r="B39" s="248"/>
      <c r="C39" s="248"/>
      <c r="D39" s="291" t="s">
        <v>1382</v>
      </c>
      <c r="E39" s="291"/>
    </row>
    <row r="40" spans="1:7" ht="45.6" customHeight="1">
      <c r="A40" s="248" t="s">
        <v>570</v>
      </c>
      <c r="B40" s="248"/>
      <c r="C40" s="248"/>
      <c r="D40" s="271">
        <v>1526000000</v>
      </c>
      <c r="E40" s="271"/>
    </row>
    <row r="41" spans="1:7" ht="39" customHeight="1">
      <c r="A41" s="294" t="s">
        <v>14</v>
      </c>
      <c r="B41" s="294"/>
      <c r="C41" s="294"/>
      <c r="D41" s="271">
        <v>3500000000</v>
      </c>
      <c r="E41" s="271"/>
      <c r="G41" s="26"/>
    </row>
    <row r="42" spans="1:7" ht="26.25" customHeight="1">
      <c r="A42" s="270" t="s">
        <v>517</v>
      </c>
      <c r="B42" s="270"/>
      <c r="C42" s="270"/>
      <c r="D42" s="271">
        <v>600000000</v>
      </c>
      <c r="E42" s="271"/>
    </row>
    <row r="43" spans="1:7" ht="35.25" customHeight="1">
      <c r="A43" s="294" t="s">
        <v>15</v>
      </c>
      <c r="B43" s="294"/>
      <c r="C43" s="294"/>
      <c r="D43" s="271">
        <v>1500000000</v>
      </c>
      <c r="E43" s="271"/>
    </row>
    <row r="44" spans="1:7" ht="39" customHeight="1">
      <c r="A44" s="270" t="s">
        <v>518</v>
      </c>
      <c r="B44" s="270"/>
      <c r="C44" s="270"/>
      <c r="D44" s="271">
        <v>600000000</v>
      </c>
      <c r="E44" s="271"/>
    </row>
    <row r="45" spans="1:7" ht="27" customHeight="1">
      <c r="A45" s="248" t="s">
        <v>16</v>
      </c>
      <c r="B45" s="248"/>
      <c r="C45" s="248"/>
      <c r="D45" s="271">
        <v>100000000</v>
      </c>
      <c r="E45" s="271"/>
    </row>
    <row r="46" spans="1:7" ht="27" customHeight="1">
      <c r="A46" s="248" t="s">
        <v>17</v>
      </c>
      <c r="B46" s="248"/>
      <c r="C46" s="248"/>
      <c r="D46" s="271">
        <v>1000000000</v>
      </c>
      <c r="E46" s="271"/>
    </row>
    <row r="47" spans="1:7" ht="48" customHeight="1">
      <c r="A47" s="248" t="s">
        <v>18</v>
      </c>
      <c r="B47" s="248"/>
      <c r="C47" s="248"/>
      <c r="D47" s="271">
        <f>C32</f>
        <v>5570798139</v>
      </c>
      <c r="E47" s="271"/>
      <c r="G47" s="26"/>
    </row>
    <row r="48" spans="1:7" ht="29.25" customHeight="1">
      <c r="A48" s="293" t="s">
        <v>19</v>
      </c>
      <c r="B48" s="293"/>
      <c r="C48" s="293"/>
      <c r="D48" s="295">
        <v>500000000</v>
      </c>
      <c r="E48" s="295"/>
    </row>
    <row r="49" spans="1:5" ht="29.25" customHeight="1">
      <c r="A49" s="248" t="s">
        <v>747</v>
      </c>
      <c r="B49" s="248"/>
      <c r="C49" s="248"/>
      <c r="D49" s="271">
        <v>8195602909</v>
      </c>
      <c r="E49" s="271"/>
    </row>
    <row r="50" spans="1:5" ht="25.5" customHeight="1">
      <c r="A50" s="257" t="s">
        <v>20</v>
      </c>
      <c r="B50" s="257"/>
      <c r="C50" s="257"/>
      <c r="D50" s="257"/>
      <c r="E50" s="257"/>
    </row>
    <row r="51" spans="1:5" ht="40.5" customHeight="1">
      <c r="A51" s="275" t="s">
        <v>21</v>
      </c>
      <c r="B51" s="275"/>
      <c r="C51" s="275"/>
      <c r="D51" s="275"/>
      <c r="E51" s="275"/>
    </row>
    <row r="52" spans="1:5" ht="60" customHeight="1">
      <c r="A52" s="252" t="s">
        <v>498</v>
      </c>
      <c r="B52" s="252"/>
      <c r="C52" s="252"/>
      <c r="D52" s="252"/>
      <c r="E52" s="252"/>
    </row>
    <row r="53" spans="1:5" ht="38.4" customHeight="1">
      <c r="A53" s="252" t="s">
        <v>393</v>
      </c>
      <c r="B53" s="252"/>
      <c r="C53" s="252"/>
      <c r="D53" s="252"/>
      <c r="E53" s="252"/>
    </row>
    <row r="54" spans="1:5" ht="25.5" customHeight="1">
      <c r="A54" s="252" t="s">
        <v>512</v>
      </c>
      <c r="B54" s="252"/>
      <c r="C54" s="252"/>
      <c r="D54" s="252"/>
      <c r="E54" s="252"/>
    </row>
    <row r="55" spans="1:5" ht="55.2" customHeight="1">
      <c r="A55" s="252" t="s">
        <v>394</v>
      </c>
      <c r="B55" s="252"/>
      <c r="C55" s="252"/>
      <c r="D55" s="252"/>
      <c r="E55" s="252"/>
    </row>
    <row r="56" spans="1:5" ht="43.95" customHeight="1">
      <c r="A56" s="252" t="s">
        <v>642</v>
      </c>
      <c r="B56" s="252"/>
      <c r="C56" s="252"/>
      <c r="D56" s="252"/>
      <c r="E56" s="252"/>
    </row>
    <row r="57" spans="1:5" ht="43.2" customHeight="1">
      <c r="A57" s="261" t="s">
        <v>571</v>
      </c>
      <c r="B57" s="262"/>
      <c r="C57" s="262"/>
      <c r="D57" s="262"/>
      <c r="E57" s="263"/>
    </row>
    <row r="58" spans="1:5" ht="23.25" customHeight="1">
      <c r="A58" s="264" t="s">
        <v>22</v>
      </c>
      <c r="B58" s="265"/>
      <c r="C58" s="265"/>
      <c r="D58" s="265"/>
      <c r="E58" s="266"/>
    </row>
    <row r="59" spans="1:5" ht="26.25" customHeight="1">
      <c r="A59" s="264" t="s">
        <v>23</v>
      </c>
      <c r="B59" s="265"/>
      <c r="C59" s="265"/>
      <c r="D59" s="265"/>
      <c r="E59" s="266"/>
    </row>
    <row r="60" spans="1:5">
      <c r="A60" s="267" t="s">
        <v>24</v>
      </c>
      <c r="B60" s="268"/>
      <c r="C60" s="268"/>
      <c r="D60" s="268"/>
      <c r="E60" s="269"/>
    </row>
    <row r="61" spans="1:5" ht="46.5" customHeight="1">
      <c r="A61" s="253" t="s">
        <v>25</v>
      </c>
      <c r="B61" s="254"/>
      <c r="C61" s="254"/>
      <c r="D61" s="254"/>
      <c r="E61" s="255"/>
    </row>
    <row r="62" spans="1:5" ht="64.2" customHeight="1">
      <c r="A62" s="245" t="s">
        <v>572</v>
      </c>
      <c r="B62" s="246"/>
      <c r="C62" s="246"/>
      <c r="D62" s="246"/>
      <c r="E62" s="247"/>
    </row>
    <row r="63" spans="1:5" ht="75" customHeight="1">
      <c r="A63" s="245" t="s">
        <v>201</v>
      </c>
      <c r="B63" s="246"/>
      <c r="C63" s="246"/>
      <c r="D63" s="246"/>
      <c r="E63" s="247"/>
    </row>
    <row r="64" spans="1:5" ht="25.5" customHeight="1">
      <c r="A64" s="245" t="s">
        <v>514</v>
      </c>
      <c r="B64" s="246"/>
      <c r="C64" s="246"/>
      <c r="D64" s="246"/>
      <c r="E64" s="247"/>
    </row>
    <row r="65" spans="1:5" ht="84" customHeight="1">
      <c r="A65" s="258" t="s">
        <v>1383</v>
      </c>
      <c r="B65" s="259"/>
      <c r="C65" s="259"/>
      <c r="D65" s="259"/>
      <c r="E65" s="260"/>
    </row>
    <row r="66" spans="1:5" ht="90" customHeight="1">
      <c r="A66" s="258" t="s">
        <v>2756</v>
      </c>
      <c r="B66" s="259"/>
      <c r="C66" s="259"/>
      <c r="D66" s="259"/>
      <c r="E66" s="260"/>
    </row>
    <row r="67" spans="1:5" ht="79.2" customHeight="1">
      <c r="A67" s="245" t="s">
        <v>515</v>
      </c>
      <c r="B67" s="246"/>
      <c r="C67" s="246"/>
      <c r="D67" s="246"/>
      <c r="E67" s="247"/>
    </row>
    <row r="68" spans="1:5" ht="60" customHeight="1">
      <c r="A68" s="258" t="s">
        <v>1384</v>
      </c>
      <c r="B68" s="259"/>
      <c r="C68" s="259"/>
      <c r="D68" s="259"/>
      <c r="E68" s="260"/>
    </row>
    <row r="69" spans="1:5" ht="58.95" customHeight="1">
      <c r="A69" s="245" t="s">
        <v>395</v>
      </c>
      <c r="B69" s="246"/>
      <c r="C69" s="246"/>
      <c r="D69" s="246"/>
      <c r="E69" s="247"/>
    </row>
    <row r="70" spans="1:5" ht="86.4" customHeight="1">
      <c r="A70" s="245" t="s">
        <v>573</v>
      </c>
      <c r="B70" s="246"/>
      <c r="C70" s="246"/>
      <c r="D70" s="246"/>
      <c r="E70" s="247"/>
    </row>
    <row r="71" spans="1:5" ht="60" customHeight="1">
      <c r="A71" s="245" t="s">
        <v>396</v>
      </c>
      <c r="B71" s="246"/>
      <c r="C71" s="246"/>
      <c r="D71" s="246"/>
      <c r="E71" s="247"/>
    </row>
    <row r="72" spans="1:5" ht="46.95" customHeight="1">
      <c r="A72" s="245" t="s">
        <v>574</v>
      </c>
      <c r="B72" s="246"/>
      <c r="C72" s="246"/>
      <c r="D72" s="246"/>
      <c r="E72" s="247"/>
    </row>
    <row r="73" spans="1:5" ht="47.25" customHeight="1">
      <c r="A73" s="245" t="s">
        <v>397</v>
      </c>
      <c r="B73" s="246"/>
      <c r="C73" s="246"/>
      <c r="D73" s="246"/>
      <c r="E73" s="247"/>
    </row>
    <row r="74" spans="1:5" ht="58.2" customHeight="1">
      <c r="A74" s="245" t="s">
        <v>398</v>
      </c>
      <c r="B74" s="246"/>
      <c r="C74" s="246"/>
      <c r="D74" s="246"/>
      <c r="E74" s="247"/>
    </row>
    <row r="75" spans="1:5" ht="45" customHeight="1">
      <c r="A75" s="245" t="s">
        <v>399</v>
      </c>
      <c r="B75" s="246"/>
      <c r="C75" s="246"/>
      <c r="D75" s="246"/>
      <c r="E75" s="247"/>
    </row>
    <row r="76" spans="1:5" ht="42.75" customHeight="1">
      <c r="A76" s="245" t="s">
        <v>400</v>
      </c>
      <c r="B76" s="246"/>
      <c r="C76" s="246"/>
      <c r="D76" s="246"/>
      <c r="E76" s="247"/>
    </row>
    <row r="77" spans="1:5" ht="50.4" customHeight="1">
      <c r="A77" s="245" t="s">
        <v>401</v>
      </c>
      <c r="B77" s="246"/>
      <c r="C77" s="246"/>
      <c r="D77" s="246"/>
      <c r="E77" s="247"/>
    </row>
    <row r="78" spans="1:5" ht="48.6" customHeight="1">
      <c r="A78" s="245" t="s">
        <v>402</v>
      </c>
      <c r="B78" s="246"/>
      <c r="C78" s="246"/>
      <c r="D78" s="246"/>
      <c r="E78" s="247"/>
    </row>
    <row r="79" spans="1:5" ht="48" customHeight="1">
      <c r="A79" s="245" t="s">
        <v>575</v>
      </c>
      <c r="B79" s="246"/>
      <c r="C79" s="246"/>
      <c r="D79" s="246"/>
      <c r="E79" s="247"/>
    </row>
    <row r="80" spans="1:5" ht="48.6" customHeight="1">
      <c r="A80" s="245" t="s">
        <v>576</v>
      </c>
      <c r="B80" s="246"/>
      <c r="C80" s="246"/>
      <c r="D80" s="246"/>
      <c r="E80" s="247"/>
    </row>
    <row r="81" spans="1:5" ht="45" customHeight="1">
      <c r="A81" s="245" t="s">
        <v>529</v>
      </c>
      <c r="B81" s="246"/>
      <c r="C81" s="246"/>
      <c r="D81" s="246"/>
      <c r="E81" s="247"/>
    </row>
    <row r="82" spans="1:5" ht="29.25" customHeight="1">
      <c r="A82" s="245" t="s">
        <v>32</v>
      </c>
      <c r="B82" s="246"/>
      <c r="C82" s="246"/>
      <c r="D82" s="246"/>
      <c r="E82" s="247"/>
    </row>
    <row r="83" spans="1:5" ht="21" customHeight="1">
      <c r="A83" s="245" t="s">
        <v>33</v>
      </c>
      <c r="B83" s="246"/>
      <c r="C83" s="246"/>
      <c r="D83" s="246"/>
      <c r="E83" s="247"/>
    </row>
    <row r="84" spans="1:5" ht="44.4" customHeight="1">
      <c r="A84" s="245" t="s">
        <v>577</v>
      </c>
      <c r="B84" s="246"/>
      <c r="C84" s="246"/>
      <c r="D84" s="246"/>
      <c r="E84" s="247"/>
    </row>
    <row r="85" spans="1:5" ht="41.4" customHeight="1">
      <c r="A85" s="245" t="s">
        <v>403</v>
      </c>
      <c r="B85" s="246"/>
      <c r="C85" s="246"/>
      <c r="D85" s="246"/>
      <c r="E85" s="247"/>
    </row>
    <row r="86" spans="1:5" ht="64.5" customHeight="1">
      <c r="A86" s="245" t="s">
        <v>404</v>
      </c>
      <c r="B86" s="246"/>
      <c r="C86" s="246"/>
      <c r="D86" s="246"/>
      <c r="E86" s="247"/>
    </row>
    <row r="87" spans="1:5" ht="66" customHeight="1">
      <c r="A87" s="245" t="s">
        <v>578</v>
      </c>
      <c r="B87" s="246"/>
      <c r="C87" s="246"/>
      <c r="D87" s="246"/>
      <c r="E87" s="247"/>
    </row>
    <row r="88" spans="1:5" ht="51" customHeight="1">
      <c r="A88" s="245" t="s">
        <v>579</v>
      </c>
      <c r="B88" s="246"/>
      <c r="C88" s="246"/>
      <c r="D88" s="246"/>
      <c r="E88" s="247"/>
    </row>
    <row r="89" spans="1:5" ht="36.6" customHeight="1">
      <c r="A89" s="245" t="s">
        <v>524</v>
      </c>
      <c r="B89" s="246"/>
      <c r="C89" s="246"/>
      <c r="D89" s="246"/>
      <c r="E89" s="247"/>
    </row>
    <row r="90" spans="1:5" ht="20.25" customHeight="1">
      <c r="A90" s="245" t="s">
        <v>643</v>
      </c>
      <c r="B90" s="246"/>
      <c r="C90" s="246"/>
      <c r="D90" s="246"/>
      <c r="E90" s="247"/>
    </row>
    <row r="91" spans="1:5" ht="67.5" customHeight="1">
      <c r="A91" s="245" t="s">
        <v>405</v>
      </c>
      <c r="B91" s="246"/>
      <c r="C91" s="246"/>
      <c r="D91" s="246"/>
      <c r="E91" s="247"/>
    </row>
    <row r="92" spans="1:5" ht="42" customHeight="1">
      <c r="A92" s="261" t="s">
        <v>406</v>
      </c>
      <c r="B92" s="262"/>
      <c r="C92" s="262"/>
      <c r="D92" s="262"/>
      <c r="E92" s="263"/>
    </row>
    <row r="93" spans="1:5" ht="21.75" customHeight="1">
      <c r="A93" s="264" t="s">
        <v>34</v>
      </c>
      <c r="B93" s="265"/>
      <c r="C93" s="265"/>
      <c r="D93" s="265"/>
      <c r="E93" s="266"/>
    </row>
    <row r="94" spans="1:5" ht="27" customHeight="1">
      <c r="A94" s="264" t="s">
        <v>35</v>
      </c>
      <c r="B94" s="265"/>
      <c r="C94" s="265"/>
      <c r="D94" s="265"/>
      <c r="E94" s="266"/>
    </row>
    <row r="95" spans="1:5" ht="37.5" customHeight="1">
      <c r="A95" s="264" t="s">
        <v>36</v>
      </c>
      <c r="B95" s="265"/>
      <c r="C95" s="265"/>
      <c r="D95" s="265"/>
      <c r="E95" s="266"/>
    </row>
    <row r="96" spans="1:5" ht="21" customHeight="1">
      <c r="A96" s="267" t="s">
        <v>37</v>
      </c>
      <c r="B96" s="268"/>
      <c r="C96" s="268"/>
      <c r="D96" s="268"/>
      <c r="E96" s="269"/>
    </row>
    <row r="97" spans="1:5" ht="100.2" customHeight="1">
      <c r="A97" s="245" t="s">
        <v>496</v>
      </c>
      <c r="B97" s="246"/>
      <c r="C97" s="246"/>
      <c r="D97" s="246"/>
      <c r="E97" s="247"/>
    </row>
    <row r="98" spans="1:5" ht="38.25" customHeight="1">
      <c r="A98" s="245" t="s">
        <v>38</v>
      </c>
      <c r="B98" s="246"/>
      <c r="C98" s="246"/>
      <c r="D98" s="246"/>
      <c r="E98" s="247"/>
    </row>
    <row r="99" spans="1:5" ht="96.6" customHeight="1">
      <c r="A99" s="253" t="s">
        <v>39</v>
      </c>
      <c r="B99" s="254"/>
      <c r="C99" s="254"/>
      <c r="D99" s="254"/>
      <c r="E99" s="255"/>
    </row>
    <row r="100" spans="1:5" ht="88.2" customHeight="1">
      <c r="A100" s="245" t="s">
        <v>499</v>
      </c>
      <c r="B100" s="246"/>
      <c r="C100" s="246"/>
      <c r="D100" s="246"/>
      <c r="E100" s="247"/>
    </row>
    <row r="101" spans="1:5" ht="60" customHeight="1">
      <c r="A101" s="245" t="s">
        <v>407</v>
      </c>
      <c r="B101" s="246"/>
      <c r="C101" s="246"/>
      <c r="D101" s="246"/>
      <c r="E101" s="247"/>
    </row>
    <row r="102" spans="1:5" ht="76.2" customHeight="1">
      <c r="A102" s="245" t="s">
        <v>581</v>
      </c>
      <c r="B102" s="246"/>
      <c r="C102" s="246"/>
      <c r="D102" s="246"/>
      <c r="E102" s="247"/>
    </row>
    <row r="103" spans="1:5" ht="44.4" customHeight="1">
      <c r="A103" s="245" t="s">
        <v>408</v>
      </c>
      <c r="B103" s="246"/>
      <c r="C103" s="246"/>
      <c r="D103" s="246"/>
      <c r="E103" s="247"/>
    </row>
    <row r="104" spans="1:5" ht="67.5" customHeight="1">
      <c r="A104" s="253" t="s">
        <v>40</v>
      </c>
      <c r="B104" s="254"/>
      <c r="C104" s="254"/>
      <c r="D104" s="254"/>
      <c r="E104" s="255"/>
    </row>
    <row r="105" spans="1:5" ht="88.2" customHeight="1">
      <c r="A105" s="253" t="s">
        <v>500</v>
      </c>
      <c r="B105" s="254"/>
      <c r="C105" s="254"/>
      <c r="D105" s="254"/>
      <c r="E105" s="255"/>
    </row>
    <row r="106" spans="1:5" ht="52.95" customHeight="1">
      <c r="A106" s="253" t="s">
        <v>41</v>
      </c>
      <c r="B106" s="254"/>
      <c r="C106" s="254"/>
      <c r="D106" s="254"/>
      <c r="E106" s="255"/>
    </row>
    <row r="107" spans="1:5" ht="39" customHeight="1">
      <c r="A107" s="253" t="s">
        <v>42</v>
      </c>
      <c r="B107" s="254"/>
      <c r="C107" s="254"/>
      <c r="D107" s="254"/>
      <c r="E107" s="255"/>
    </row>
    <row r="108" spans="1:5" ht="53.25" customHeight="1">
      <c r="A108" s="245" t="s">
        <v>644</v>
      </c>
      <c r="B108" s="246"/>
      <c r="C108" s="246"/>
      <c r="D108" s="246"/>
      <c r="E108" s="247"/>
    </row>
    <row r="109" spans="1:5" ht="72" customHeight="1">
      <c r="A109" s="245" t="s">
        <v>660</v>
      </c>
      <c r="B109" s="246"/>
      <c r="C109" s="246"/>
      <c r="D109" s="246"/>
      <c r="E109" s="247"/>
    </row>
    <row r="110" spans="1:5" ht="60.6" customHeight="1">
      <c r="A110" s="258" t="s">
        <v>2750</v>
      </c>
      <c r="B110" s="259"/>
      <c r="C110" s="259"/>
      <c r="D110" s="259"/>
      <c r="E110" s="260"/>
    </row>
    <row r="111" spans="1:5" ht="55.5" customHeight="1">
      <c r="A111" s="245" t="s">
        <v>409</v>
      </c>
      <c r="B111" s="246"/>
      <c r="C111" s="246"/>
      <c r="D111" s="246"/>
      <c r="E111" s="247"/>
    </row>
    <row r="112" spans="1:5" ht="38.4" customHeight="1">
      <c r="A112" s="245" t="s">
        <v>645</v>
      </c>
      <c r="B112" s="246"/>
      <c r="C112" s="246"/>
      <c r="D112" s="246"/>
      <c r="E112" s="247"/>
    </row>
    <row r="113" spans="1:5" ht="51.6" customHeight="1">
      <c r="A113" s="245" t="s">
        <v>43</v>
      </c>
      <c r="B113" s="246"/>
      <c r="C113" s="246"/>
      <c r="D113" s="246"/>
      <c r="E113" s="247"/>
    </row>
    <row r="114" spans="1:5" ht="25.2">
      <c r="A114" s="257" t="s">
        <v>44</v>
      </c>
      <c r="B114" s="257"/>
      <c r="C114" s="27" t="s">
        <v>45</v>
      </c>
      <c r="D114" s="257" t="s">
        <v>46</v>
      </c>
      <c r="E114" s="257"/>
    </row>
    <row r="115" spans="1:5">
      <c r="A115" s="256" t="s">
        <v>525</v>
      </c>
      <c r="B115" s="256"/>
      <c r="C115" s="33">
        <v>0</v>
      </c>
      <c r="D115" s="256">
        <v>0</v>
      </c>
      <c r="E115" s="256"/>
    </row>
    <row r="116" spans="1:5">
      <c r="A116" s="256" t="s">
        <v>47</v>
      </c>
      <c r="B116" s="256"/>
      <c r="C116" s="33">
        <v>10</v>
      </c>
      <c r="D116" s="256">
        <v>40</v>
      </c>
      <c r="E116" s="256"/>
    </row>
    <row r="117" spans="1:5" ht="67.5" customHeight="1">
      <c r="A117" s="252" t="s">
        <v>582</v>
      </c>
      <c r="B117" s="252"/>
      <c r="C117" s="252"/>
      <c r="D117" s="252"/>
      <c r="E117" s="252"/>
    </row>
    <row r="118" spans="1:5" ht="46.5" customHeight="1">
      <c r="A118" s="252" t="s">
        <v>516</v>
      </c>
      <c r="B118" s="252"/>
      <c r="C118" s="252"/>
      <c r="D118" s="252"/>
      <c r="E118" s="252"/>
    </row>
    <row r="119" spans="1:5" ht="28.95" customHeight="1">
      <c r="A119" s="275" t="s">
        <v>583</v>
      </c>
      <c r="B119" s="275"/>
      <c r="C119" s="275"/>
      <c r="D119" s="275"/>
      <c r="E119" s="275"/>
    </row>
    <row r="120" spans="1:5" ht="38.4" customHeight="1">
      <c r="A120" s="252" t="s">
        <v>580</v>
      </c>
      <c r="B120" s="252"/>
      <c r="C120" s="252"/>
      <c r="D120" s="252"/>
      <c r="E120" s="252"/>
    </row>
    <row r="121" spans="1:5">
      <c r="A121" s="296" t="s">
        <v>48</v>
      </c>
      <c r="B121" s="296"/>
      <c r="C121" s="296"/>
      <c r="D121" s="296"/>
      <c r="E121" s="296"/>
    </row>
    <row r="122" spans="1:5" ht="22.5" customHeight="1">
      <c r="A122" s="297" t="s">
        <v>49</v>
      </c>
      <c r="B122" s="298"/>
      <c r="C122" s="298"/>
      <c r="D122" s="298"/>
      <c r="E122" s="299"/>
    </row>
    <row r="123" spans="1:5" ht="24" customHeight="1">
      <c r="A123" s="264" t="s">
        <v>513</v>
      </c>
      <c r="B123" s="265"/>
      <c r="C123" s="265"/>
      <c r="D123" s="265"/>
      <c r="E123" s="266"/>
    </row>
    <row r="124" spans="1:5" ht="18.75" customHeight="1">
      <c r="A124" s="264" t="s">
        <v>51</v>
      </c>
      <c r="B124" s="265"/>
      <c r="C124" s="265"/>
      <c r="D124" s="265"/>
      <c r="E124" s="266"/>
    </row>
    <row r="125" spans="1:5" ht="23.25" customHeight="1">
      <c r="A125" s="264" t="s">
        <v>52</v>
      </c>
      <c r="B125" s="265"/>
      <c r="C125" s="265"/>
      <c r="D125" s="265"/>
      <c r="E125" s="266"/>
    </row>
    <row r="126" spans="1:5" ht="44.25" customHeight="1">
      <c r="A126" s="300" t="s">
        <v>410</v>
      </c>
      <c r="B126" s="301"/>
      <c r="C126" s="301"/>
      <c r="D126" s="301"/>
      <c r="E126" s="302"/>
    </row>
    <row r="127" spans="1:5" ht="65.400000000000006" customHeight="1">
      <c r="A127" s="245" t="s">
        <v>411</v>
      </c>
      <c r="B127" s="246"/>
      <c r="C127" s="246"/>
      <c r="D127" s="246"/>
      <c r="E127" s="247"/>
    </row>
    <row r="128" spans="1:5" ht="57.6" customHeight="1">
      <c r="A128" s="245" t="s">
        <v>412</v>
      </c>
      <c r="B128" s="246"/>
      <c r="C128" s="246"/>
      <c r="D128" s="246"/>
      <c r="E128" s="247"/>
    </row>
    <row r="129" spans="1:5" ht="55.2" customHeight="1">
      <c r="A129" s="245" t="s">
        <v>413</v>
      </c>
      <c r="B129" s="246"/>
      <c r="C129" s="246"/>
      <c r="D129" s="246"/>
      <c r="E129" s="247"/>
    </row>
    <row r="130" spans="1:5" ht="52.95" customHeight="1">
      <c r="A130" s="253" t="s">
        <v>501</v>
      </c>
      <c r="B130" s="254"/>
      <c r="C130" s="254"/>
      <c r="D130" s="254"/>
      <c r="E130" s="255"/>
    </row>
    <row r="131" spans="1:5" ht="58.5" customHeight="1">
      <c r="A131" s="245" t="s">
        <v>414</v>
      </c>
      <c r="B131" s="246"/>
      <c r="C131" s="246"/>
      <c r="D131" s="246"/>
      <c r="E131" s="247"/>
    </row>
    <row r="132" spans="1:5" ht="42" customHeight="1">
      <c r="A132" s="245" t="s">
        <v>584</v>
      </c>
      <c r="B132" s="246"/>
      <c r="C132" s="246"/>
      <c r="D132" s="246"/>
      <c r="E132" s="247"/>
    </row>
    <row r="133" spans="1:5" ht="57.6" customHeight="1">
      <c r="A133" s="245" t="s">
        <v>415</v>
      </c>
      <c r="B133" s="246"/>
      <c r="C133" s="246"/>
      <c r="D133" s="246"/>
      <c r="E133" s="247"/>
    </row>
    <row r="134" spans="1:5" ht="46.2" customHeight="1">
      <c r="A134" s="245" t="s">
        <v>416</v>
      </c>
      <c r="B134" s="246"/>
      <c r="C134" s="246"/>
      <c r="D134" s="246"/>
      <c r="E134" s="247"/>
    </row>
    <row r="135" spans="1:5" ht="68.400000000000006" customHeight="1">
      <c r="A135" s="245" t="s">
        <v>417</v>
      </c>
      <c r="B135" s="246"/>
      <c r="C135" s="246"/>
      <c r="D135" s="246"/>
      <c r="E135" s="247"/>
    </row>
    <row r="136" spans="1:5" ht="92.25" customHeight="1">
      <c r="A136" s="258" t="s">
        <v>2757</v>
      </c>
      <c r="B136" s="259"/>
      <c r="C136" s="259"/>
      <c r="D136" s="259"/>
      <c r="E136" s="260"/>
    </row>
    <row r="137" spans="1:5" ht="58.95" customHeight="1">
      <c r="A137" s="245" t="s">
        <v>646</v>
      </c>
      <c r="B137" s="246"/>
      <c r="C137" s="246"/>
      <c r="D137" s="246"/>
      <c r="E137" s="247"/>
    </row>
    <row r="138" spans="1:5" ht="52.95" customHeight="1">
      <c r="A138" s="245" t="s">
        <v>585</v>
      </c>
      <c r="B138" s="246"/>
      <c r="C138" s="246"/>
      <c r="D138" s="246"/>
      <c r="E138" s="247"/>
    </row>
    <row r="139" spans="1:5" ht="66.599999999999994" customHeight="1">
      <c r="A139" s="245" t="s">
        <v>418</v>
      </c>
      <c r="B139" s="246"/>
      <c r="C139" s="246"/>
      <c r="D139" s="246"/>
      <c r="E139" s="247"/>
    </row>
    <row r="140" spans="1:5" ht="27.75" customHeight="1">
      <c r="A140" s="245" t="s">
        <v>53</v>
      </c>
      <c r="B140" s="246"/>
      <c r="C140" s="246"/>
      <c r="D140" s="246"/>
      <c r="E140" s="247"/>
    </row>
    <row r="141" spans="1:5" ht="27.75" customHeight="1">
      <c r="A141" s="253" t="s">
        <v>586</v>
      </c>
      <c r="B141" s="254"/>
      <c r="C141" s="254"/>
      <c r="D141" s="254"/>
      <c r="E141" s="255"/>
    </row>
    <row r="142" spans="1:5" ht="40.950000000000003" customHeight="1">
      <c r="A142" s="245" t="s">
        <v>587</v>
      </c>
      <c r="B142" s="246"/>
      <c r="C142" s="246"/>
      <c r="D142" s="246"/>
      <c r="E142" s="247"/>
    </row>
    <row r="143" spans="1:5" ht="40.950000000000003" customHeight="1">
      <c r="A143" s="245" t="s">
        <v>647</v>
      </c>
      <c r="B143" s="246"/>
      <c r="C143" s="246"/>
      <c r="D143" s="246"/>
      <c r="E143" s="247"/>
    </row>
    <row r="144" spans="1:5" ht="32.4" customHeight="1">
      <c r="A144" s="238" t="s">
        <v>531</v>
      </c>
      <c r="B144" s="239"/>
      <c r="C144" s="239"/>
      <c r="D144" s="239"/>
      <c r="E144" s="240"/>
    </row>
    <row r="145" spans="1:5" ht="30" customHeight="1">
      <c r="A145" s="253" t="s">
        <v>822</v>
      </c>
      <c r="B145" s="254"/>
      <c r="C145" s="254"/>
      <c r="D145" s="254"/>
      <c r="E145" s="255"/>
    </row>
    <row r="146" spans="1:5" ht="123.6" customHeight="1">
      <c r="A146" s="272" t="s">
        <v>783</v>
      </c>
      <c r="B146" s="273"/>
      <c r="C146" s="273"/>
      <c r="D146" s="273"/>
      <c r="E146" s="274"/>
    </row>
    <row r="147" spans="1:5">
      <c r="A147" s="241" t="s">
        <v>821</v>
      </c>
      <c r="B147" s="242"/>
      <c r="C147" s="242"/>
      <c r="D147" s="242"/>
      <c r="E147" s="243"/>
    </row>
    <row r="148" spans="1:5">
      <c r="A148" s="244" t="s">
        <v>820</v>
      </c>
      <c r="B148" s="244"/>
      <c r="C148" s="244"/>
      <c r="D148" s="244"/>
      <c r="E148" s="244"/>
    </row>
    <row r="149" spans="1:5" ht="32.4" customHeight="1">
      <c r="A149" s="238" t="s">
        <v>2753</v>
      </c>
      <c r="B149" s="239"/>
      <c r="C149" s="239"/>
      <c r="D149" s="239"/>
      <c r="E149" s="240"/>
    </row>
    <row r="150" spans="1:5" ht="35.4" customHeight="1">
      <c r="A150" s="492" t="s">
        <v>2754</v>
      </c>
      <c r="B150" s="492" t="s">
        <v>2755</v>
      </c>
    </row>
  </sheetData>
  <mergeCells count="172">
    <mergeCell ref="A145:E145"/>
    <mergeCell ref="A146:E146"/>
    <mergeCell ref="A136:E136"/>
    <mergeCell ref="A137:E137"/>
    <mergeCell ref="A138:E138"/>
    <mergeCell ref="A139:E139"/>
    <mergeCell ref="A140:E140"/>
    <mergeCell ref="A141:E141"/>
    <mergeCell ref="A142:E142"/>
    <mergeCell ref="A143:E143"/>
    <mergeCell ref="A144:E144"/>
    <mergeCell ref="A119:E119"/>
    <mergeCell ref="A120:E120"/>
    <mergeCell ref="A121:E121"/>
    <mergeCell ref="A122:E122"/>
    <mergeCell ref="A123:E123"/>
    <mergeCell ref="A124:E124"/>
    <mergeCell ref="A125:E125"/>
    <mergeCell ref="A126:E126"/>
    <mergeCell ref="A127:E127"/>
    <mergeCell ref="D40:E40"/>
    <mergeCell ref="D41:E41"/>
    <mergeCell ref="A30:B30"/>
    <mergeCell ref="A33:B33"/>
    <mergeCell ref="A50:E50"/>
    <mergeCell ref="A51:E51"/>
    <mergeCell ref="A52:E52"/>
    <mergeCell ref="A53:E53"/>
    <mergeCell ref="A54:E54"/>
    <mergeCell ref="A46:C46"/>
    <mergeCell ref="A47:C47"/>
    <mergeCell ref="A48:C48"/>
    <mergeCell ref="A40:C40"/>
    <mergeCell ref="A41:C41"/>
    <mergeCell ref="A42:C42"/>
    <mergeCell ref="A43:C43"/>
    <mergeCell ref="D44:E44"/>
    <mergeCell ref="D45:E45"/>
    <mergeCell ref="D46:E46"/>
    <mergeCell ref="D47:E47"/>
    <mergeCell ref="D48:E48"/>
    <mergeCell ref="A29:B29"/>
    <mergeCell ref="A26:B26"/>
    <mergeCell ref="C30:E30"/>
    <mergeCell ref="C33:E33"/>
    <mergeCell ref="C35:E35"/>
    <mergeCell ref="A36:E36"/>
    <mergeCell ref="A37:E37"/>
    <mergeCell ref="D38:E38"/>
    <mergeCell ref="D39:E39"/>
    <mergeCell ref="A35:B35"/>
    <mergeCell ref="A38:C38"/>
    <mergeCell ref="A39:C39"/>
    <mergeCell ref="A28:B28"/>
    <mergeCell ref="C28:E28"/>
    <mergeCell ref="A21:E21"/>
    <mergeCell ref="D42:E42"/>
    <mergeCell ref="D43:E43"/>
    <mergeCell ref="A2:E2"/>
    <mergeCell ref="A3:E3"/>
    <mergeCell ref="A4:E4"/>
    <mergeCell ref="A5:E5"/>
    <mergeCell ref="A7:E7"/>
    <mergeCell ref="A8:E8"/>
    <mergeCell ref="B9:E9"/>
    <mergeCell ref="A10:E10"/>
    <mergeCell ref="A11:E11"/>
    <mergeCell ref="A22:E22"/>
    <mergeCell ref="A23:E23"/>
    <mergeCell ref="A24:E24"/>
    <mergeCell ref="A25:E25"/>
    <mergeCell ref="C26:E26"/>
    <mergeCell ref="C27:E27"/>
    <mergeCell ref="C29:E29"/>
    <mergeCell ref="C31:E31"/>
    <mergeCell ref="C32:E32"/>
    <mergeCell ref="A31:B31"/>
    <mergeCell ref="A32:B32"/>
    <mergeCell ref="A27:B27"/>
    <mergeCell ref="A12:E12"/>
    <mergeCell ref="A13:E13"/>
    <mergeCell ref="A14:E14"/>
    <mergeCell ref="A15:E15"/>
    <mergeCell ref="A16:E16"/>
    <mergeCell ref="A17:E17"/>
    <mergeCell ref="A18:E18"/>
    <mergeCell ref="A19:E19"/>
    <mergeCell ref="A20:E20"/>
    <mergeCell ref="A59:E59"/>
    <mergeCell ref="A60:E60"/>
    <mergeCell ref="A61:E61"/>
    <mergeCell ref="A62:E62"/>
    <mergeCell ref="A44:C44"/>
    <mergeCell ref="A45:C45"/>
    <mergeCell ref="A55:E55"/>
    <mergeCell ref="A56:E56"/>
    <mergeCell ref="A57:E57"/>
    <mergeCell ref="A58:E58"/>
    <mergeCell ref="A49:C49"/>
    <mergeCell ref="D49:E49"/>
    <mergeCell ref="A63:E63"/>
    <mergeCell ref="A64:E64"/>
    <mergeCell ref="A65:E65"/>
    <mergeCell ref="A66:E66"/>
    <mergeCell ref="A67:E67"/>
    <mergeCell ref="A68:E68"/>
    <mergeCell ref="A69:E69"/>
    <mergeCell ref="A70:E70"/>
    <mergeCell ref="A71:E71"/>
    <mergeCell ref="A81:E81"/>
    <mergeCell ref="A82:E82"/>
    <mergeCell ref="A83:E83"/>
    <mergeCell ref="A84:E84"/>
    <mergeCell ref="A85:E85"/>
    <mergeCell ref="A86:E86"/>
    <mergeCell ref="A87:E87"/>
    <mergeCell ref="A88:E88"/>
    <mergeCell ref="A72:E72"/>
    <mergeCell ref="A73:E73"/>
    <mergeCell ref="A74:E74"/>
    <mergeCell ref="A75:E75"/>
    <mergeCell ref="A76:E76"/>
    <mergeCell ref="A77:E77"/>
    <mergeCell ref="A78:E78"/>
    <mergeCell ref="A79:E79"/>
    <mergeCell ref="A80:E80"/>
    <mergeCell ref="A89:E89"/>
    <mergeCell ref="A90:E90"/>
    <mergeCell ref="A91:E91"/>
    <mergeCell ref="A92:E92"/>
    <mergeCell ref="A93:E93"/>
    <mergeCell ref="A94:E94"/>
    <mergeCell ref="A95:E95"/>
    <mergeCell ref="A96:E96"/>
    <mergeCell ref="A113:E113"/>
    <mergeCell ref="A112:E112"/>
    <mergeCell ref="D114:E114"/>
    <mergeCell ref="D115:E115"/>
    <mergeCell ref="D116:E116"/>
    <mergeCell ref="A97:E97"/>
    <mergeCell ref="A98:E98"/>
    <mergeCell ref="A99:E99"/>
    <mergeCell ref="A100:E100"/>
    <mergeCell ref="A101:E101"/>
    <mergeCell ref="A102:E102"/>
    <mergeCell ref="A103:E103"/>
    <mergeCell ref="A104:E104"/>
    <mergeCell ref="A105:E105"/>
    <mergeCell ref="A149:E149"/>
    <mergeCell ref="A147:E147"/>
    <mergeCell ref="A148:E148"/>
    <mergeCell ref="A135:E135"/>
    <mergeCell ref="A34:B34"/>
    <mergeCell ref="C34:E34"/>
    <mergeCell ref="A117:E117"/>
    <mergeCell ref="A118:E118"/>
    <mergeCell ref="A128:E128"/>
    <mergeCell ref="A129:E129"/>
    <mergeCell ref="A130:E130"/>
    <mergeCell ref="A131:E131"/>
    <mergeCell ref="A132:E132"/>
    <mergeCell ref="A133:E133"/>
    <mergeCell ref="A134:E134"/>
    <mergeCell ref="A106:E106"/>
    <mergeCell ref="A107:E107"/>
    <mergeCell ref="A108:E108"/>
    <mergeCell ref="A115:B115"/>
    <mergeCell ref="A116:B116"/>
    <mergeCell ref="A114:B114"/>
    <mergeCell ref="A109:E109"/>
    <mergeCell ref="A110:E110"/>
    <mergeCell ref="A111:E1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4140625" defaultRowHeight="14.4"/>
  <cols>
    <col min="1" max="1" width="57.5546875" style="5" customWidth="1"/>
    <col min="2" max="2" width="61.33203125" style="5" customWidth="1"/>
    <col min="3" max="3" width="20.44140625" style="5" customWidth="1"/>
    <col min="4" max="4" width="49.6640625" style="5" customWidth="1"/>
    <col min="5" max="16384" width="11.44140625" style="5"/>
  </cols>
  <sheetData>
    <row r="1" spans="1:4" ht="18.600000000000001" thickBot="1">
      <c r="A1" s="19"/>
      <c r="B1" s="20"/>
      <c r="C1" s="20"/>
      <c r="D1" s="20"/>
    </row>
    <row r="2" spans="1:4" ht="18" customHeight="1" thickBot="1">
      <c r="A2" s="303" t="s">
        <v>282</v>
      </c>
      <c r="B2" s="304"/>
      <c r="C2" s="304"/>
      <c r="D2" s="305"/>
    </row>
    <row r="3" spans="1:4" ht="90.75" customHeight="1" thickBot="1">
      <c r="A3" s="303" t="s">
        <v>482</v>
      </c>
      <c r="B3" s="304"/>
      <c r="C3" s="304"/>
      <c r="D3" s="305"/>
    </row>
    <row r="4" spans="1:4" ht="15" thickBot="1">
      <c r="A4" s="309" t="s">
        <v>0</v>
      </c>
      <c r="B4" s="310"/>
      <c r="C4" s="310"/>
      <c r="D4" s="311"/>
    </row>
    <row r="5" spans="1:4" ht="33.75" customHeight="1" thickBot="1">
      <c r="A5" s="306" t="s">
        <v>279</v>
      </c>
      <c r="B5" s="307"/>
      <c r="C5" s="307"/>
      <c r="D5" s="308"/>
    </row>
    <row r="6" spans="1:4" ht="15" thickBot="1">
      <c r="A6" s="309" t="s">
        <v>278</v>
      </c>
      <c r="B6" s="310"/>
      <c r="C6" s="310"/>
      <c r="D6" s="311"/>
    </row>
    <row r="7" spans="1:4" ht="45.75" customHeight="1" thickBot="1">
      <c r="A7" s="318" t="s">
        <v>427</v>
      </c>
      <c r="B7" s="319"/>
      <c r="C7" s="319"/>
      <c r="D7" s="320"/>
    </row>
    <row r="8" spans="1:4" ht="48" customHeight="1" thickBot="1">
      <c r="A8" s="306" t="s">
        <v>277</v>
      </c>
      <c r="B8" s="307"/>
      <c r="C8" s="307"/>
      <c r="D8" s="308"/>
    </row>
    <row r="9" spans="1:4" ht="15" thickBot="1">
      <c r="A9" s="309" t="s">
        <v>428</v>
      </c>
      <c r="B9" s="310"/>
      <c r="C9" s="310"/>
      <c r="D9" s="311"/>
    </row>
    <row r="10" spans="1:4" ht="36.75" customHeight="1" thickBot="1">
      <c r="A10" s="312" t="s">
        <v>276</v>
      </c>
      <c r="B10" s="313"/>
      <c r="C10" s="313"/>
      <c r="D10" s="314"/>
    </row>
    <row r="11" spans="1:4" ht="35.25" customHeight="1" thickBot="1">
      <c r="A11" s="312" t="s">
        <v>275</v>
      </c>
      <c r="B11" s="313"/>
      <c r="C11" s="313"/>
      <c r="D11" s="314"/>
    </row>
    <row r="12" spans="1:4" ht="31.5" customHeight="1" thickBot="1">
      <c r="A12" s="312" t="s">
        <v>274</v>
      </c>
      <c r="B12" s="313"/>
      <c r="C12" s="313"/>
      <c r="D12" s="314"/>
    </row>
    <row r="13" spans="1:4" ht="18.75" customHeight="1" thickBot="1">
      <c r="A13" s="315" t="s">
        <v>489</v>
      </c>
      <c r="B13" s="316"/>
      <c r="C13" s="316"/>
      <c r="D13" s="317"/>
    </row>
    <row r="14" spans="1:4" ht="15" customHeight="1" thickBot="1">
      <c r="A14" s="312" t="s">
        <v>273</v>
      </c>
      <c r="B14" s="313"/>
      <c r="C14" s="313"/>
      <c r="D14" s="314"/>
    </row>
    <row r="15" spans="1:4" ht="36.75" customHeight="1" thickBot="1">
      <c r="A15" s="312" t="s">
        <v>272</v>
      </c>
      <c r="B15" s="313"/>
      <c r="C15" s="313"/>
      <c r="D15" s="314"/>
    </row>
    <row r="16" spans="1:4" ht="15" thickBot="1">
      <c r="A16" s="318" t="s">
        <v>271</v>
      </c>
      <c r="B16" s="319"/>
      <c r="C16" s="319"/>
      <c r="D16" s="320"/>
    </row>
    <row r="17" spans="1:4" ht="15" thickBot="1">
      <c r="A17" s="312" t="s">
        <v>270</v>
      </c>
      <c r="B17" s="313"/>
      <c r="C17" s="313"/>
      <c r="D17" s="314"/>
    </row>
    <row r="18" spans="1:4" ht="69.75" customHeight="1" thickBot="1">
      <c r="A18" s="312" t="s">
        <v>269</v>
      </c>
      <c r="B18" s="313"/>
      <c r="C18" s="313"/>
      <c r="D18" s="314"/>
    </row>
    <row r="19" spans="1:4" ht="31.5" customHeight="1" thickBot="1">
      <c r="A19" s="312" t="s">
        <v>268</v>
      </c>
      <c r="B19" s="313"/>
      <c r="C19" s="313"/>
      <c r="D19" s="314"/>
    </row>
    <row r="20" spans="1:4" ht="15" thickBot="1">
      <c r="A20" s="312" t="s">
        <v>267</v>
      </c>
      <c r="B20" s="313"/>
      <c r="C20" s="313"/>
      <c r="D20" s="314"/>
    </row>
    <row r="21" spans="1:4" ht="79.5" customHeight="1" thickBot="1">
      <c r="A21" s="312" t="s">
        <v>266</v>
      </c>
      <c r="B21" s="313"/>
      <c r="C21" s="313"/>
      <c r="D21" s="314"/>
    </row>
    <row r="22" spans="1:4" ht="114" customHeight="1" thickBot="1">
      <c r="A22" s="323" t="s">
        <v>265</v>
      </c>
      <c r="B22" s="324"/>
      <c r="C22" s="324"/>
      <c r="D22" s="325"/>
    </row>
    <row r="23" spans="1:4" ht="15" hidden="1" thickBot="1">
      <c r="A23" s="326"/>
      <c r="B23" s="327"/>
      <c r="C23" s="327"/>
      <c r="D23" s="328"/>
    </row>
    <row r="24" spans="1:4" ht="15" hidden="1" thickBot="1">
      <c r="A24" s="326"/>
      <c r="B24" s="327"/>
      <c r="C24" s="327"/>
      <c r="D24" s="328"/>
    </row>
    <row r="25" spans="1:4" ht="15" hidden="1" thickBot="1">
      <c r="A25" s="326"/>
      <c r="B25" s="327"/>
      <c r="C25" s="327"/>
      <c r="D25" s="328"/>
    </row>
    <row r="26" spans="1:4" ht="15" hidden="1" thickBot="1">
      <c r="A26" s="329"/>
      <c r="B26" s="330"/>
      <c r="C26" s="330"/>
      <c r="D26" s="331"/>
    </row>
    <row r="27" spans="1:4" ht="25.5" customHeight="1" thickBot="1">
      <c r="A27" s="318" t="s">
        <v>264</v>
      </c>
      <c r="B27" s="319"/>
      <c r="C27" s="319"/>
      <c r="D27" s="320"/>
    </row>
    <row r="28" spans="1:4" ht="15" thickBot="1">
      <c r="A28" s="334" t="s">
        <v>229</v>
      </c>
      <c r="B28" s="335"/>
      <c r="C28" s="338" t="s">
        <v>263</v>
      </c>
      <c r="D28" s="339"/>
    </row>
    <row r="29" spans="1:4" ht="15" thickBot="1">
      <c r="A29" s="336"/>
      <c r="B29" s="337"/>
      <c r="C29" s="16" t="s">
        <v>262</v>
      </c>
      <c r="D29" s="15" t="s">
        <v>261</v>
      </c>
    </row>
    <row r="30" spans="1:4" ht="24.75" customHeight="1" thickBot="1">
      <c r="A30" s="321" t="s">
        <v>260</v>
      </c>
      <c r="B30" s="322"/>
      <c r="C30" s="10" t="s">
        <v>257</v>
      </c>
      <c r="D30" s="10" t="s">
        <v>249</v>
      </c>
    </row>
    <row r="31" spans="1:4" ht="33" customHeight="1" thickBot="1">
      <c r="A31" s="321" t="s">
        <v>259</v>
      </c>
      <c r="B31" s="322"/>
      <c r="C31" s="14" t="s">
        <v>258</v>
      </c>
      <c r="D31" s="14" t="s">
        <v>257</v>
      </c>
    </row>
    <row r="32" spans="1:4" ht="28.5" customHeight="1" thickBot="1">
      <c r="A32" s="321" t="s">
        <v>256</v>
      </c>
      <c r="B32" s="322"/>
      <c r="C32" s="14" t="s">
        <v>255</v>
      </c>
      <c r="D32" s="14" t="s">
        <v>254</v>
      </c>
    </row>
    <row r="33" spans="1:4" ht="27" customHeight="1" thickBot="1">
      <c r="A33" s="321" t="s">
        <v>253</v>
      </c>
      <c r="B33" s="322"/>
      <c r="C33" s="14" t="s">
        <v>252</v>
      </c>
      <c r="D33" s="14" t="s">
        <v>251</v>
      </c>
    </row>
    <row r="34" spans="1:4" ht="26.25" customHeight="1" thickBot="1">
      <c r="A34" s="321" t="s">
        <v>250</v>
      </c>
      <c r="B34" s="322"/>
      <c r="C34" s="14" t="s">
        <v>249</v>
      </c>
      <c r="D34" s="14" t="s">
        <v>242</v>
      </c>
    </row>
    <row r="35" spans="1:4" ht="17.25" customHeight="1" thickBot="1">
      <c r="A35" s="321" t="s">
        <v>248</v>
      </c>
      <c r="B35" s="322"/>
      <c r="C35" s="14" t="s">
        <v>247</v>
      </c>
      <c r="D35" s="14" t="s">
        <v>245</v>
      </c>
    </row>
    <row r="36" spans="1:4" ht="33" customHeight="1" thickBot="1">
      <c r="A36" s="321" t="s">
        <v>246</v>
      </c>
      <c r="B36" s="322"/>
      <c r="C36" s="14" t="s">
        <v>245</v>
      </c>
      <c r="D36" s="14" t="s">
        <v>244</v>
      </c>
    </row>
    <row r="37" spans="1:4" ht="27.75" customHeight="1" thickBot="1">
      <c r="A37" s="321" t="s">
        <v>243</v>
      </c>
      <c r="B37" s="322"/>
      <c r="C37" s="14" t="s">
        <v>242</v>
      </c>
      <c r="D37" s="14" t="s">
        <v>241</v>
      </c>
    </row>
    <row r="38" spans="1:4" ht="21.75" customHeight="1" thickBot="1">
      <c r="A38" s="321" t="s">
        <v>240</v>
      </c>
      <c r="B38" s="322"/>
      <c r="C38" s="14" t="s">
        <v>239</v>
      </c>
      <c r="D38" s="14" t="s">
        <v>239</v>
      </c>
    </row>
    <row r="39" spans="1:4" ht="86.25" customHeight="1" thickBot="1">
      <c r="A39" s="312" t="s">
        <v>238</v>
      </c>
      <c r="B39" s="313"/>
      <c r="C39" s="313"/>
      <c r="D39" s="314"/>
    </row>
    <row r="40" spans="1:4" ht="76.5" customHeight="1" thickBot="1">
      <c r="A40" s="306" t="s">
        <v>237</v>
      </c>
      <c r="B40" s="307"/>
      <c r="C40" s="307"/>
      <c r="D40" s="308"/>
    </row>
    <row r="41" spans="1:4" ht="54" customHeight="1" thickBot="1">
      <c r="A41" s="340" t="s">
        <v>230</v>
      </c>
      <c r="B41" s="341"/>
      <c r="C41" s="341"/>
      <c r="D41" s="342"/>
    </row>
    <row r="42" spans="1:4" ht="15" thickBot="1">
      <c r="A42" s="343" t="s">
        <v>229</v>
      </c>
      <c r="B42" s="344"/>
      <c r="C42" s="345" t="s">
        <v>228</v>
      </c>
      <c r="D42" s="344"/>
    </row>
    <row r="43" spans="1:4" ht="23.25" customHeight="1" thickBot="1">
      <c r="A43" s="321" t="s">
        <v>236</v>
      </c>
      <c r="B43" s="332"/>
      <c r="C43" s="333" t="s">
        <v>235</v>
      </c>
      <c r="D43" s="332"/>
    </row>
    <row r="44" spans="1:4" ht="27" customHeight="1" thickBot="1">
      <c r="A44" s="321" t="s">
        <v>225</v>
      </c>
      <c r="B44" s="332"/>
      <c r="C44" s="333" t="s">
        <v>224</v>
      </c>
      <c r="D44" s="332"/>
    </row>
    <row r="45" spans="1:4" ht="47.25" customHeight="1" thickBot="1">
      <c r="A45" s="321" t="s">
        <v>234</v>
      </c>
      <c r="B45" s="332"/>
      <c r="C45" s="333" t="s">
        <v>233</v>
      </c>
      <c r="D45" s="332"/>
    </row>
    <row r="46" spans="1:4" ht="18" customHeight="1" thickBot="1">
      <c r="A46" s="321" t="s">
        <v>223</v>
      </c>
      <c r="B46" s="332"/>
      <c r="C46" s="333" t="s">
        <v>221</v>
      </c>
      <c r="D46" s="332"/>
    </row>
    <row r="47" spans="1:4" ht="15" customHeight="1" thickBot="1">
      <c r="A47" s="321" t="s">
        <v>222</v>
      </c>
      <c r="B47" s="332"/>
      <c r="C47" s="333" t="s">
        <v>221</v>
      </c>
      <c r="D47" s="332"/>
    </row>
    <row r="48" spans="1:4" ht="105.75" customHeight="1" thickBot="1">
      <c r="A48" s="312" t="s">
        <v>232</v>
      </c>
      <c r="B48" s="313"/>
      <c r="C48" s="313"/>
      <c r="D48" s="314"/>
    </row>
    <row r="49" spans="1:4" ht="79.5" customHeight="1" thickBot="1">
      <c r="A49" s="306" t="s">
        <v>231</v>
      </c>
      <c r="B49" s="307"/>
      <c r="C49" s="307"/>
      <c r="D49" s="346"/>
    </row>
    <row r="50" spans="1:4" ht="52.5" customHeight="1" thickBot="1">
      <c r="A50" s="306" t="s">
        <v>230</v>
      </c>
      <c r="B50" s="307"/>
      <c r="C50" s="307"/>
      <c r="D50" s="308"/>
    </row>
    <row r="51" spans="1:4" ht="15" thickBot="1">
      <c r="A51" s="338" t="s">
        <v>229</v>
      </c>
      <c r="B51" s="339"/>
      <c r="C51" s="347" t="s">
        <v>228</v>
      </c>
      <c r="D51" s="339"/>
    </row>
    <row r="52" spans="1:4" ht="54" customHeight="1" thickBot="1">
      <c r="A52" s="348" t="s">
        <v>227</v>
      </c>
      <c r="B52" s="350"/>
      <c r="C52" s="306" t="s">
        <v>226</v>
      </c>
      <c r="D52" s="308"/>
    </row>
    <row r="53" spans="1:4" ht="26.25" customHeight="1" thickBot="1">
      <c r="A53" s="348" t="s">
        <v>225</v>
      </c>
      <c r="B53" s="349"/>
      <c r="C53" s="333" t="s">
        <v>224</v>
      </c>
      <c r="D53" s="332"/>
    </row>
    <row r="54" spans="1:4" ht="18" customHeight="1" thickBot="1">
      <c r="A54" s="348" t="s">
        <v>223</v>
      </c>
      <c r="B54" s="349"/>
      <c r="C54" s="333" t="s">
        <v>221</v>
      </c>
      <c r="D54" s="332"/>
    </row>
    <row r="55" spans="1:4" ht="27" customHeight="1" thickBot="1">
      <c r="A55" s="348" t="s">
        <v>222</v>
      </c>
      <c r="B55" s="349"/>
      <c r="C55" s="333" t="s">
        <v>221</v>
      </c>
      <c r="D55" s="332"/>
    </row>
    <row r="56" spans="1:4">
      <c r="A56" s="323" t="s">
        <v>220</v>
      </c>
      <c r="B56" s="324"/>
      <c r="C56" s="324"/>
      <c r="D56" s="325"/>
    </row>
    <row r="57" spans="1:4">
      <c r="A57" s="326"/>
      <c r="B57" s="327"/>
      <c r="C57" s="327"/>
      <c r="D57" s="328"/>
    </row>
    <row r="58" spans="1:4">
      <c r="A58" s="326"/>
      <c r="B58" s="327"/>
      <c r="C58" s="327"/>
      <c r="D58" s="328"/>
    </row>
    <row r="59" spans="1:4" ht="5.25" customHeight="1" thickBot="1">
      <c r="A59" s="326"/>
      <c r="B59" s="327"/>
      <c r="C59" s="327"/>
      <c r="D59" s="328"/>
    </row>
    <row r="60" spans="1:4" ht="15" hidden="1" customHeight="1" thickBot="1">
      <c r="A60" s="326"/>
      <c r="B60" s="327"/>
      <c r="C60" s="327"/>
      <c r="D60" s="328"/>
    </row>
    <row r="61" spans="1:4" ht="15" hidden="1" thickBot="1">
      <c r="A61" s="326"/>
      <c r="B61" s="327"/>
      <c r="C61" s="327"/>
      <c r="D61" s="328"/>
    </row>
    <row r="62" spans="1:4" ht="15" hidden="1" thickBot="1">
      <c r="A62" s="326"/>
      <c r="B62" s="327"/>
      <c r="C62" s="327"/>
      <c r="D62" s="328"/>
    </row>
    <row r="63" spans="1:4" ht="15" hidden="1" thickBot="1">
      <c r="A63" s="326"/>
      <c r="B63" s="327"/>
      <c r="C63" s="327"/>
      <c r="D63" s="328"/>
    </row>
    <row r="64" spans="1:4" ht="15" hidden="1" thickBot="1">
      <c r="A64" s="329"/>
      <c r="B64" s="330"/>
      <c r="C64" s="330"/>
      <c r="D64" s="331"/>
    </row>
    <row r="65" spans="1:4" ht="38.25" customHeight="1" thickBot="1">
      <c r="A65" s="351" t="s">
        <v>219</v>
      </c>
      <c r="B65" s="352"/>
      <c r="C65" s="352"/>
      <c r="D65" s="354"/>
    </row>
    <row r="66" spans="1:4" ht="63.75" customHeight="1" thickBot="1">
      <c r="A66" s="351" t="s">
        <v>218</v>
      </c>
      <c r="B66" s="352"/>
      <c r="C66" s="353"/>
      <c r="D66" s="13" t="s">
        <v>216</v>
      </c>
    </row>
    <row r="67" spans="1:4" ht="15" thickBot="1">
      <c r="A67" s="306" t="s">
        <v>215</v>
      </c>
      <c r="B67" s="307"/>
      <c r="C67" s="346"/>
      <c r="D67" s="21">
        <v>1000000000</v>
      </c>
    </row>
    <row r="68" spans="1:4" ht="15" thickBot="1">
      <c r="A68" s="306" t="s">
        <v>214</v>
      </c>
      <c r="B68" s="307"/>
      <c r="C68" s="346"/>
      <c r="D68" s="21">
        <v>1000000000</v>
      </c>
    </row>
    <row r="69" spans="1:4" ht="18.75" customHeight="1" thickBot="1">
      <c r="A69" s="306" t="s">
        <v>213</v>
      </c>
      <c r="B69" s="307"/>
      <c r="C69" s="346"/>
      <c r="D69" s="21">
        <v>2000000000</v>
      </c>
    </row>
    <row r="70" spans="1:4" ht="51" customHeight="1" thickBot="1">
      <c r="A70" s="351" t="s">
        <v>217</v>
      </c>
      <c r="B70" s="352"/>
      <c r="C70" s="353"/>
      <c r="D70" s="13" t="s">
        <v>216</v>
      </c>
    </row>
    <row r="71" spans="1:4" ht="15" thickBot="1">
      <c r="A71" s="306" t="s">
        <v>215</v>
      </c>
      <c r="B71" s="307"/>
      <c r="C71" s="346"/>
      <c r="D71" s="21">
        <v>500000000</v>
      </c>
    </row>
    <row r="72" spans="1:4" ht="15" thickBot="1">
      <c r="A72" s="306" t="s">
        <v>214</v>
      </c>
      <c r="B72" s="307"/>
      <c r="C72" s="346"/>
      <c r="D72" s="21">
        <v>500000000</v>
      </c>
    </row>
    <row r="73" spans="1:4" ht="27" customHeight="1" thickBot="1">
      <c r="A73" s="306" t="s">
        <v>213</v>
      </c>
      <c r="B73" s="307"/>
      <c r="C73" s="346"/>
      <c r="D73" s="21">
        <v>1000000000</v>
      </c>
    </row>
    <row r="74" spans="1:4" ht="15" thickBot="1">
      <c r="A74" s="12"/>
      <c r="B74" s="355" t="s">
        <v>212</v>
      </c>
      <c r="C74" s="356"/>
      <c r="D74" s="357"/>
    </row>
    <row r="75" spans="1:4" ht="52.5" customHeight="1" thickBot="1">
      <c r="A75" s="306" t="s">
        <v>211</v>
      </c>
      <c r="B75" s="307"/>
      <c r="C75" s="307"/>
      <c r="D75" s="308"/>
    </row>
    <row r="76" spans="1:4" ht="15" thickBot="1">
      <c r="A76" s="12"/>
      <c r="B76" s="355" t="s">
        <v>210</v>
      </c>
      <c r="C76" s="356"/>
      <c r="D76" s="357"/>
    </row>
    <row r="77" spans="1:4" ht="24" customHeight="1" thickBot="1">
      <c r="A77" s="358" t="s">
        <v>21</v>
      </c>
      <c r="B77" s="359"/>
      <c r="C77" s="359"/>
      <c r="D77" s="360"/>
    </row>
    <row r="78" spans="1:4" ht="77.25" customHeight="1" thickBot="1">
      <c r="A78" s="312" t="s">
        <v>209</v>
      </c>
      <c r="B78" s="313"/>
      <c r="C78" s="313"/>
      <c r="D78" s="314"/>
    </row>
    <row r="79" spans="1:4" ht="49.5" customHeight="1" thickBot="1">
      <c r="A79" s="312" t="s">
        <v>208</v>
      </c>
      <c r="B79" s="313"/>
      <c r="C79" s="313"/>
      <c r="D79" s="314"/>
    </row>
    <row r="80" spans="1:4" ht="104.25" customHeight="1" thickBot="1">
      <c r="A80" s="312" t="s">
        <v>207</v>
      </c>
      <c r="B80" s="313"/>
      <c r="C80" s="313"/>
      <c r="D80" s="314"/>
    </row>
    <row r="81" spans="1:4" ht="118.5" customHeight="1" thickBot="1">
      <c r="A81" s="312" t="s">
        <v>206</v>
      </c>
      <c r="B81" s="313"/>
      <c r="C81" s="313"/>
      <c r="D81" s="314"/>
    </row>
    <row r="82" spans="1:4" ht="18.75" customHeight="1" thickBot="1">
      <c r="A82" s="312" t="s">
        <v>205</v>
      </c>
      <c r="B82" s="313"/>
      <c r="C82" s="313"/>
      <c r="D82" s="314"/>
    </row>
    <row r="83" spans="1:4" ht="75.75" customHeight="1" thickBot="1">
      <c r="A83" s="312" t="s">
        <v>485</v>
      </c>
      <c r="B83" s="313"/>
      <c r="C83" s="313"/>
      <c r="D83" s="314"/>
    </row>
    <row r="84" spans="1:4" ht="66" customHeight="1" thickBot="1">
      <c r="A84" s="312" t="s">
        <v>204</v>
      </c>
      <c r="B84" s="313"/>
      <c r="C84" s="313"/>
      <c r="D84" s="314"/>
    </row>
    <row r="85" spans="1:4" ht="55.5" customHeight="1" thickBot="1">
      <c r="A85" s="312" t="s">
        <v>203</v>
      </c>
      <c r="B85" s="313"/>
      <c r="C85" s="313"/>
      <c r="D85" s="314"/>
    </row>
    <row r="86" spans="1:4" ht="15.75" customHeight="1" thickBot="1">
      <c r="A86" s="312" t="s">
        <v>202</v>
      </c>
      <c r="B86" s="313"/>
      <c r="C86" s="313"/>
      <c r="D86" s="314"/>
    </row>
    <row r="87" spans="1:4" ht="80.25" customHeight="1" thickBot="1">
      <c r="A87" s="312" t="s">
        <v>201</v>
      </c>
      <c r="B87" s="313"/>
      <c r="C87" s="313"/>
      <c r="D87" s="314"/>
    </row>
    <row r="88" spans="1:4" ht="18" customHeight="1" thickBot="1">
      <c r="A88" s="312" t="s">
        <v>200</v>
      </c>
      <c r="B88" s="313"/>
      <c r="C88" s="313"/>
      <c r="D88" s="314"/>
    </row>
    <row r="89" spans="1:4" ht="51" customHeight="1" thickBot="1">
      <c r="A89" s="312" t="s">
        <v>199</v>
      </c>
      <c r="B89" s="313"/>
      <c r="C89" s="313"/>
      <c r="D89" s="314"/>
    </row>
    <row r="90" spans="1:4" ht="25.5" customHeight="1" thickBot="1">
      <c r="A90" s="312" t="s">
        <v>198</v>
      </c>
      <c r="B90" s="313"/>
      <c r="C90" s="313"/>
      <c r="D90" s="314"/>
    </row>
    <row r="91" spans="1:4" ht="45.75" customHeight="1" thickBot="1">
      <c r="A91" s="312" t="s">
        <v>197</v>
      </c>
      <c r="B91" s="313"/>
      <c r="C91" s="313"/>
      <c r="D91" s="314"/>
    </row>
    <row r="92" spans="1:4" ht="17.25" customHeight="1" thickBot="1">
      <c r="A92" s="318" t="s">
        <v>196</v>
      </c>
      <c r="B92" s="319"/>
      <c r="C92" s="319"/>
      <c r="D92" s="320"/>
    </row>
    <row r="93" spans="1:4" ht="37.5" customHeight="1">
      <c r="A93" s="364" t="s">
        <v>54</v>
      </c>
      <c r="B93" s="365"/>
      <c r="C93" s="365"/>
      <c r="D93" s="366"/>
    </row>
    <row r="94" spans="1:4">
      <c r="A94" s="361" t="s">
        <v>26</v>
      </c>
      <c r="B94" s="362"/>
      <c r="C94" s="362"/>
      <c r="D94" s="363"/>
    </row>
    <row r="95" spans="1:4">
      <c r="A95" s="361" t="s">
        <v>27</v>
      </c>
      <c r="B95" s="362"/>
      <c r="C95" s="362"/>
      <c r="D95" s="363"/>
    </row>
    <row r="96" spans="1:4" ht="25.5" customHeight="1">
      <c r="A96" s="361" t="s">
        <v>28</v>
      </c>
      <c r="B96" s="362"/>
      <c r="C96" s="362"/>
      <c r="D96" s="363"/>
    </row>
    <row r="97" spans="1:4">
      <c r="A97" s="361" t="s">
        <v>29</v>
      </c>
      <c r="B97" s="362"/>
      <c r="C97" s="362"/>
      <c r="D97" s="363"/>
    </row>
    <row r="98" spans="1:4" ht="25.5" customHeight="1">
      <c r="A98" s="361" t="s">
        <v>30</v>
      </c>
      <c r="B98" s="362"/>
      <c r="C98" s="362"/>
      <c r="D98" s="363"/>
    </row>
    <row r="99" spans="1:4">
      <c r="A99" s="361" t="s">
        <v>195</v>
      </c>
      <c r="B99" s="362"/>
      <c r="C99" s="362"/>
      <c r="D99" s="363"/>
    </row>
    <row r="100" spans="1:4" ht="35.25" customHeight="1" thickBot="1">
      <c r="A100" s="361" t="s">
        <v>31</v>
      </c>
      <c r="B100" s="362"/>
      <c r="C100" s="362"/>
      <c r="D100" s="363"/>
    </row>
    <row r="101" spans="1:4" ht="69.75" customHeight="1" thickBot="1">
      <c r="A101" s="312" t="s">
        <v>194</v>
      </c>
      <c r="B101" s="313"/>
      <c r="C101" s="313"/>
      <c r="D101" s="314"/>
    </row>
    <row r="102" spans="1:4" ht="15.75" customHeight="1" thickBot="1">
      <c r="A102" s="318" t="s">
        <v>193</v>
      </c>
      <c r="B102" s="319"/>
      <c r="C102" s="319"/>
      <c r="D102" s="320"/>
    </row>
    <row r="103" spans="1:4" ht="30.75" customHeight="1" thickBot="1">
      <c r="A103" s="312" t="s">
        <v>192</v>
      </c>
      <c r="B103" s="313"/>
      <c r="C103" s="313"/>
      <c r="D103" s="314"/>
    </row>
    <row r="104" spans="1:4" ht="65.25" customHeight="1" thickBot="1">
      <c r="A104" s="312" t="s">
        <v>191</v>
      </c>
      <c r="B104" s="313"/>
      <c r="C104" s="313"/>
      <c r="D104" s="314"/>
    </row>
    <row r="105" spans="1:4" ht="24" customHeight="1" thickBot="1">
      <c r="A105" s="318" t="s">
        <v>190</v>
      </c>
      <c r="B105" s="319"/>
      <c r="C105" s="319"/>
      <c r="D105" s="320"/>
    </row>
    <row r="106" spans="1:4" ht="67.5" customHeight="1" thickBot="1">
      <c r="A106" s="312" t="s">
        <v>189</v>
      </c>
      <c r="B106" s="313"/>
      <c r="C106" s="313"/>
      <c r="D106" s="314"/>
    </row>
    <row r="107" spans="1:4" ht="34.5" customHeight="1" thickBot="1">
      <c r="A107" s="312" t="s">
        <v>188</v>
      </c>
      <c r="B107" s="313"/>
      <c r="C107" s="313"/>
      <c r="D107" s="314"/>
    </row>
    <row r="108" spans="1:4" ht="21.75" customHeight="1">
      <c r="A108" s="323" t="s">
        <v>187</v>
      </c>
      <c r="B108" s="324"/>
      <c r="C108" s="324"/>
      <c r="D108" s="325"/>
    </row>
    <row r="109" spans="1:4" ht="32.25" customHeight="1" thickBot="1">
      <c r="A109" s="367" t="s">
        <v>186</v>
      </c>
      <c r="B109" s="368"/>
      <c r="C109" s="368"/>
      <c r="D109" s="369"/>
    </row>
    <row r="110" spans="1:4" ht="21" customHeight="1" thickBot="1">
      <c r="A110" s="318" t="s">
        <v>185</v>
      </c>
      <c r="B110" s="319"/>
      <c r="C110" s="319"/>
      <c r="D110" s="320"/>
    </row>
    <row r="111" spans="1:4" ht="36.75" customHeight="1" thickBot="1">
      <c r="A111" s="318" t="s">
        <v>184</v>
      </c>
      <c r="B111" s="319"/>
      <c r="C111" s="319"/>
      <c r="D111" s="320"/>
    </row>
    <row r="112" spans="1:4" ht="26.25" customHeight="1" thickBot="1">
      <c r="A112" s="318" t="s">
        <v>183</v>
      </c>
      <c r="B112" s="319"/>
      <c r="C112" s="319"/>
      <c r="D112" s="320"/>
    </row>
    <row r="113" spans="1:4" ht="60.75" customHeight="1" thickBot="1">
      <c r="A113" s="312" t="s">
        <v>182</v>
      </c>
      <c r="B113" s="313"/>
      <c r="C113" s="313"/>
      <c r="D113" s="314"/>
    </row>
    <row r="114" spans="1:4" ht="83.25" customHeight="1" thickBot="1">
      <c r="A114" s="312" t="s">
        <v>181</v>
      </c>
      <c r="B114" s="313"/>
      <c r="C114" s="313"/>
      <c r="D114" s="314"/>
    </row>
    <row r="115" spans="1:4" ht="21.75" customHeight="1" thickBot="1">
      <c r="A115" s="318" t="s">
        <v>180</v>
      </c>
      <c r="B115" s="319"/>
      <c r="C115" s="319"/>
      <c r="D115" s="320"/>
    </row>
    <row r="116" spans="1:4" ht="21" customHeight="1" thickBot="1">
      <c r="A116" s="318" t="s">
        <v>179</v>
      </c>
      <c r="B116" s="319"/>
      <c r="C116" s="319"/>
      <c r="D116" s="320"/>
    </row>
    <row r="117" spans="1:4" ht="61.5" customHeight="1" thickBot="1">
      <c r="A117" s="312" t="s">
        <v>178</v>
      </c>
      <c r="B117" s="313"/>
      <c r="C117" s="313"/>
      <c r="D117" s="314"/>
    </row>
    <row r="118" spans="1:4" ht="18.75" customHeight="1" thickBot="1">
      <c r="A118" s="312" t="s">
        <v>177</v>
      </c>
      <c r="B118" s="313"/>
      <c r="C118" s="313"/>
      <c r="D118" s="314"/>
    </row>
    <row r="119" spans="1:4" ht="9.75" customHeight="1" thickBot="1">
      <c r="A119" s="312" t="s">
        <v>176</v>
      </c>
      <c r="B119" s="313"/>
      <c r="C119" s="313"/>
      <c r="D119" s="314"/>
    </row>
    <row r="120" spans="1:4" ht="12.75" customHeight="1" thickBot="1">
      <c r="A120" s="312" t="s">
        <v>175</v>
      </c>
      <c r="B120" s="313"/>
      <c r="C120" s="313"/>
      <c r="D120" s="314"/>
    </row>
    <row r="121" spans="1:4" ht="67.5" customHeight="1" thickBot="1">
      <c r="A121" s="312" t="s">
        <v>174</v>
      </c>
      <c r="B121" s="313"/>
      <c r="C121" s="313"/>
      <c r="D121" s="314"/>
    </row>
    <row r="122" spans="1:4" ht="63" customHeight="1" thickBot="1">
      <c r="A122" s="312" t="s">
        <v>173</v>
      </c>
      <c r="B122" s="313"/>
      <c r="C122" s="313"/>
      <c r="D122" s="314"/>
    </row>
    <row r="123" spans="1:4" ht="20.25" customHeight="1" thickBot="1">
      <c r="A123" s="318" t="s">
        <v>172</v>
      </c>
      <c r="B123" s="319"/>
      <c r="C123" s="319"/>
      <c r="D123" s="320"/>
    </row>
    <row r="124" spans="1:4" ht="74.25" customHeight="1" thickBot="1">
      <c r="A124" s="312" t="s">
        <v>171</v>
      </c>
      <c r="B124" s="313"/>
      <c r="C124" s="313"/>
      <c r="D124" s="314"/>
    </row>
    <row r="125" spans="1:4" ht="62.25" customHeight="1" thickBot="1">
      <c r="A125" s="312" t="s">
        <v>170</v>
      </c>
      <c r="B125" s="313"/>
      <c r="C125" s="313"/>
      <c r="D125" s="314"/>
    </row>
    <row r="126" spans="1:4" ht="87.75" customHeight="1" thickBot="1">
      <c r="A126" s="312" t="s">
        <v>169</v>
      </c>
      <c r="B126" s="313"/>
      <c r="C126" s="313"/>
      <c r="D126" s="314"/>
    </row>
    <row r="127" spans="1:4" ht="57" customHeight="1" thickBot="1">
      <c r="A127" s="312" t="s">
        <v>168</v>
      </c>
      <c r="B127" s="313"/>
      <c r="C127" s="313"/>
      <c r="D127" s="314"/>
    </row>
    <row r="128" spans="1:4">
      <c r="A128" s="11"/>
    </row>
  </sheetData>
  <mergeCells count="125">
    <mergeCell ref="A114:D114"/>
    <mergeCell ref="A115:D115"/>
    <mergeCell ref="A116:D116"/>
    <mergeCell ref="A117:D117"/>
    <mergeCell ref="A118:D118"/>
    <mergeCell ref="A107:D107"/>
    <mergeCell ref="A108:D108"/>
    <mergeCell ref="A109:D109"/>
    <mergeCell ref="A110:D110"/>
    <mergeCell ref="A111:D111"/>
    <mergeCell ref="A125:D125"/>
    <mergeCell ref="A126:D126"/>
    <mergeCell ref="A127:D127"/>
    <mergeCell ref="A119:D119"/>
    <mergeCell ref="A120:D120"/>
    <mergeCell ref="A121:D121"/>
    <mergeCell ref="A122:D122"/>
    <mergeCell ref="A123:D123"/>
    <mergeCell ref="A124:D124"/>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56:D64"/>
    <mergeCell ref="A67:C67"/>
    <mergeCell ref="A80:D80"/>
    <mergeCell ref="A81:D81"/>
    <mergeCell ref="A82:D82"/>
    <mergeCell ref="A68:C68"/>
    <mergeCell ref="A69:C69"/>
    <mergeCell ref="A71:C71"/>
    <mergeCell ref="A72:C72"/>
    <mergeCell ref="A73:C73"/>
    <mergeCell ref="A70:C70"/>
    <mergeCell ref="A65:D65"/>
    <mergeCell ref="A66:C66"/>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15:D15"/>
    <mergeCell ref="A16:D16"/>
    <mergeCell ref="A17:D17"/>
    <mergeCell ref="A34:B34"/>
    <mergeCell ref="A35:B35"/>
    <mergeCell ref="A36:B36"/>
    <mergeCell ref="A18:D18"/>
    <mergeCell ref="A19:D19"/>
    <mergeCell ref="A20:D20"/>
    <mergeCell ref="A21:D21"/>
    <mergeCell ref="A22:D26"/>
    <mergeCell ref="A27:D27"/>
    <mergeCell ref="A3:D3"/>
    <mergeCell ref="A5:D5"/>
    <mergeCell ref="A2:D2"/>
    <mergeCell ref="A4:D4"/>
    <mergeCell ref="A12:D12"/>
    <mergeCell ref="A13:D13"/>
    <mergeCell ref="A14:D14"/>
    <mergeCell ref="A7:D7"/>
    <mergeCell ref="A8:D8"/>
    <mergeCell ref="A10:D10"/>
    <mergeCell ref="A11:D11"/>
    <mergeCell ref="A6:D6"/>
    <mergeCell ref="A9:D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F98"/>
  <sheetViews>
    <sheetView showGridLines="0" topLeftCell="A85" zoomScale="80" zoomScaleNormal="80" workbookViewId="0">
      <selection activeCell="A91" sqref="A91:E91"/>
    </sheetView>
  </sheetViews>
  <sheetFormatPr baseColWidth="10" defaultColWidth="11.44140625" defaultRowHeight="14.4"/>
  <cols>
    <col min="1" max="1" width="35.88671875" style="5" customWidth="1"/>
    <col min="2" max="2" width="127.33203125" style="5" customWidth="1"/>
    <col min="3" max="5" width="11.44140625" style="5"/>
    <col min="6" max="6" width="29.5546875" style="5" customWidth="1"/>
    <col min="7" max="16384" width="11.44140625" style="5"/>
  </cols>
  <sheetData>
    <row r="1" spans="1:5" s="23" customFormat="1">
      <c r="A1" s="25"/>
    </row>
    <row r="2" spans="1:5" s="23" customFormat="1" ht="42.75" customHeight="1">
      <c r="A2" s="276" t="s">
        <v>534</v>
      </c>
      <c r="B2" s="276"/>
      <c r="C2" s="276"/>
      <c r="D2" s="276"/>
      <c r="E2" s="276"/>
    </row>
    <row r="3" spans="1:5" s="23" customFormat="1" ht="57" customHeight="1">
      <c r="A3" s="277" t="s">
        <v>547</v>
      </c>
      <c r="B3" s="276"/>
      <c r="C3" s="276"/>
      <c r="D3" s="276"/>
      <c r="E3" s="276"/>
    </row>
    <row r="4" spans="1:5" s="23" customFormat="1" ht="27" customHeight="1">
      <c r="A4" s="276" t="s">
        <v>533</v>
      </c>
      <c r="B4" s="276"/>
      <c r="C4" s="276"/>
      <c r="D4" s="276"/>
      <c r="E4" s="276"/>
    </row>
    <row r="5" spans="1:5" s="23" customFormat="1" ht="46.5" customHeight="1">
      <c r="A5" s="278" t="s">
        <v>535</v>
      </c>
      <c r="B5" s="278"/>
      <c r="C5" s="278"/>
      <c r="D5" s="278"/>
      <c r="E5" s="278"/>
    </row>
    <row r="6" spans="1:5" s="23" customFormat="1">
      <c r="A6" s="25"/>
    </row>
    <row r="7" spans="1:5" s="23" customFormat="1">
      <c r="A7" s="25"/>
    </row>
    <row r="8" spans="1:5" ht="31.5" customHeight="1">
      <c r="A8" s="373" t="s">
        <v>648</v>
      </c>
      <c r="B8" s="373"/>
      <c r="C8" s="373"/>
      <c r="D8" s="373"/>
      <c r="E8" s="373"/>
    </row>
    <row r="9" spans="1:5" ht="106.5" customHeight="1">
      <c r="A9" s="373" t="s">
        <v>528</v>
      </c>
      <c r="B9" s="373"/>
      <c r="C9" s="373"/>
      <c r="D9" s="373"/>
      <c r="E9" s="373"/>
    </row>
    <row r="10" spans="1:5" ht="53.25" customHeight="1">
      <c r="A10" s="34" t="s">
        <v>536</v>
      </c>
      <c r="B10" s="252" t="s">
        <v>549</v>
      </c>
      <c r="C10" s="252"/>
      <c r="D10" s="252"/>
      <c r="E10" s="252"/>
    </row>
    <row r="11" spans="1:5" ht="53.25" customHeight="1">
      <c r="A11" s="34" t="s">
        <v>537</v>
      </c>
      <c r="B11" s="252" t="s">
        <v>538</v>
      </c>
      <c r="C11" s="252"/>
      <c r="D11" s="252"/>
      <c r="E11" s="252"/>
    </row>
    <row r="12" spans="1:5" ht="30.75" customHeight="1">
      <c r="A12" s="275" t="s">
        <v>280</v>
      </c>
      <c r="B12" s="275"/>
      <c r="C12" s="275"/>
      <c r="D12" s="275"/>
      <c r="E12" s="275"/>
    </row>
    <row r="13" spans="1:5" ht="24" customHeight="1">
      <c r="A13" s="296" t="s">
        <v>0</v>
      </c>
      <c r="B13" s="296"/>
      <c r="C13" s="296"/>
      <c r="D13" s="296"/>
      <c r="E13" s="296"/>
    </row>
    <row r="14" spans="1:5" ht="66.75" customHeight="1">
      <c r="A14" s="253" t="s">
        <v>481</v>
      </c>
      <c r="B14" s="254"/>
      <c r="C14" s="254"/>
      <c r="D14" s="254"/>
      <c r="E14" s="255"/>
    </row>
    <row r="15" spans="1:5">
      <c r="A15" s="371" t="s">
        <v>480</v>
      </c>
      <c r="B15" s="372"/>
      <c r="C15" s="372"/>
      <c r="D15" s="372"/>
      <c r="E15" s="372"/>
    </row>
    <row r="16" spans="1:5" ht="40.5" customHeight="1">
      <c r="A16" s="252" t="s">
        <v>479</v>
      </c>
      <c r="B16" s="252"/>
      <c r="C16" s="252"/>
      <c r="D16" s="252"/>
      <c r="E16" s="252"/>
    </row>
    <row r="17" spans="1:6" ht="20.100000000000001" customHeight="1">
      <c r="A17" s="296" t="s">
        <v>150</v>
      </c>
      <c r="B17" s="296"/>
      <c r="C17" s="296"/>
      <c r="D17" s="296"/>
      <c r="E17" s="296"/>
    </row>
    <row r="18" spans="1:6" ht="20.100000000000001" customHeight="1">
      <c r="A18" s="275" t="s">
        <v>478</v>
      </c>
      <c r="B18" s="275"/>
      <c r="C18" s="275"/>
      <c r="D18" s="275"/>
      <c r="E18" s="275"/>
    </row>
    <row r="19" spans="1:6" ht="20.100000000000001" customHeight="1">
      <c r="A19" s="296" t="s">
        <v>152</v>
      </c>
      <c r="B19" s="296"/>
      <c r="C19" s="296"/>
      <c r="D19" s="296"/>
      <c r="E19" s="296"/>
    </row>
    <row r="20" spans="1:6" ht="20.100000000000001" customHeight="1">
      <c r="A20" s="275" t="s">
        <v>477</v>
      </c>
      <c r="B20" s="275"/>
      <c r="C20" s="275"/>
      <c r="D20" s="275"/>
      <c r="E20" s="275"/>
    </row>
    <row r="21" spans="1:6" ht="20.100000000000001" customHeight="1">
      <c r="A21" s="296" t="s">
        <v>476</v>
      </c>
      <c r="B21" s="296"/>
      <c r="C21" s="296"/>
      <c r="D21" s="296"/>
      <c r="E21" s="296"/>
    </row>
    <row r="22" spans="1:6" ht="26.25" customHeight="1">
      <c r="A22" s="252" t="s">
        <v>532</v>
      </c>
      <c r="B22" s="252"/>
      <c r="C22" s="252"/>
      <c r="D22" s="252"/>
      <c r="E22" s="252"/>
      <c r="F22" s="31"/>
    </row>
    <row r="23" spans="1:6" ht="20.100000000000001" customHeight="1">
      <c r="A23" s="296" t="s">
        <v>475</v>
      </c>
      <c r="B23" s="296"/>
      <c r="C23" s="296"/>
      <c r="D23" s="296"/>
      <c r="E23" s="296"/>
    </row>
    <row r="24" spans="1:6">
      <c r="A24" s="296" t="s">
        <v>474</v>
      </c>
      <c r="B24" s="296"/>
      <c r="C24" s="296"/>
      <c r="D24" s="296"/>
      <c r="E24" s="296"/>
    </row>
    <row r="25" spans="1:6" ht="76.2" customHeight="1">
      <c r="A25" s="275" t="s">
        <v>649</v>
      </c>
      <c r="B25" s="275"/>
      <c r="C25" s="275"/>
      <c r="D25" s="275"/>
      <c r="E25" s="275"/>
    </row>
    <row r="26" spans="1:6" ht="30" customHeight="1">
      <c r="A26" s="285" t="s">
        <v>473</v>
      </c>
      <c r="B26" s="285"/>
      <c r="C26" s="285"/>
      <c r="D26" s="285"/>
      <c r="E26" s="285"/>
    </row>
    <row r="27" spans="1:6" ht="27" customHeight="1">
      <c r="A27" s="261" t="s">
        <v>472</v>
      </c>
      <c r="B27" s="262"/>
      <c r="C27" s="262"/>
      <c r="D27" s="262"/>
      <c r="E27" s="263"/>
    </row>
    <row r="28" spans="1:6" ht="34.950000000000003" customHeight="1">
      <c r="A28" s="374" t="s">
        <v>471</v>
      </c>
      <c r="B28" s="375"/>
      <c r="C28" s="375"/>
      <c r="D28" s="375"/>
      <c r="E28" s="376"/>
    </row>
    <row r="29" spans="1:6" ht="15" customHeight="1">
      <c r="A29" s="300" t="s">
        <v>470</v>
      </c>
      <c r="B29" s="301"/>
      <c r="C29" s="301"/>
      <c r="D29" s="301"/>
      <c r="E29" s="302"/>
    </row>
    <row r="30" spans="1:6" ht="40.5" customHeight="1">
      <c r="A30" s="261" t="s">
        <v>469</v>
      </c>
      <c r="B30" s="262"/>
      <c r="C30" s="262"/>
      <c r="D30" s="262"/>
      <c r="E30" s="263"/>
    </row>
    <row r="31" spans="1:6" ht="27" customHeight="1">
      <c r="A31" s="297" t="s">
        <v>468</v>
      </c>
      <c r="B31" s="298"/>
      <c r="C31" s="298"/>
      <c r="D31" s="298"/>
      <c r="E31" s="299"/>
    </row>
    <row r="32" spans="1:6" ht="15.75" customHeight="1">
      <c r="A32" s="264" t="s">
        <v>467</v>
      </c>
      <c r="B32" s="265"/>
      <c r="C32" s="265"/>
      <c r="D32" s="265"/>
      <c r="E32" s="266"/>
    </row>
    <row r="33" spans="1:6" ht="40.5" customHeight="1">
      <c r="A33" s="267" t="s">
        <v>466</v>
      </c>
      <c r="B33" s="268"/>
      <c r="C33" s="268"/>
      <c r="D33" s="268"/>
      <c r="E33" s="269"/>
    </row>
    <row r="34" spans="1:6" ht="15.75" customHeight="1">
      <c r="A34" s="252" t="s">
        <v>465</v>
      </c>
      <c r="B34" s="252"/>
      <c r="C34" s="252"/>
      <c r="D34" s="252"/>
      <c r="E34" s="252"/>
    </row>
    <row r="35" spans="1:6" ht="27" customHeight="1">
      <c r="A35" s="275" t="s">
        <v>464</v>
      </c>
      <c r="B35" s="275"/>
      <c r="C35" s="275"/>
      <c r="D35" s="275"/>
      <c r="E35" s="275"/>
    </row>
    <row r="36" spans="1:6">
      <c r="A36" s="252" t="s">
        <v>460</v>
      </c>
      <c r="B36" s="252"/>
      <c r="C36" s="252"/>
      <c r="D36" s="252"/>
      <c r="E36" s="252"/>
    </row>
    <row r="37" spans="1:6" ht="40.5" customHeight="1">
      <c r="A37" s="275" t="s">
        <v>519</v>
      </c>
      <c r="B37" s="275"/>
      <c r="C37" s="275"/>
      <c r="D37" s="275"/>
      <c r="E37" s="275"/>
    </row>
    <row r="38" spans="1:6" ht="27" customHeight="1">
      <c r="A38" s="275" t="s">
        <v>530</v>
      </c>
      <c r="B38" s="275"/>
      <c r="C38" s="275"/>
      <c r="D38" s="275"/>
      <c r="E38" s="275"/>
    </row>
    <row r="39" spans="1:6" ht="75" customHeight="1">
      <c r="A39" s="252" t="s">
        <v>748</v>
      </c>
      <c r="B39" s="252"/>
      <c r="C39" s="252"/>
      <c r="D39" s="252"/>
      <c r="E39" s="252"/>
      <c r="F39" s="26"/>
    </row>
    <row r="40" spans="1:6" ht="25.5" customHeight="1">
      <c r="A40" s="252" t="s">
        <v>463</v>
      </c>
      <c r="B40" s="252"/>
      <c r="C40" s="252"/>
      <c r="D40" s="252"/>
      <c r="E40" s="252"/>
    </row>
    <row r="41" spans="1:6" ht="66.75" customHeight="1">
      <c r="A41" s="252" t="s">
        <v>462</v>
      </c>
      <c r="B41" s="252"/>
      <c r="C41" s="252"/>
      <c r="D41" s="252"/>
      <c r="E41" s="252"/>
    </row>
    <row r="42" spans="1:6" ht="25.5" customHeight="1">
      <c r="A42" s="252" t="s">
        <v>461</v>
      </c>
      <c r="B42" s="252"/>
      <c r="C42" s="252"/>
      <c r="D42" s="252"/>
      <c r="E42" s="252"/>
    </row>
    <row r="43" spans="1:6" ht="28.5" customHeight="1">
      <c r="A43" s="252" t="s">
        <v>459</v>
      </c>
      <c r="B43" s="252"/>
      <c r="C43" s="252"/>
      <c r="D43" s="252"/>
      <c r="E43" s="252"/>
    </row>
    <row r="44" spans="1:6" ht="38.25" customHeight="1">
      <c r="A44" s="252" t="s">
        <v>458</v>
      </c>
      <c r="B44" s="252"/>
      <c r="C44" s="252"/>
      <c r="D44" s="252"/>
      <c r="E44" s="252"/>
    </row>
    <row r="45" spans="1:6" ht="36.75" customHeight="1">
      <c r="A45" s="252" t="s">
        <v>650</v>
      </c>
      <c r="B45" s="252"/>
      <c r="C45" s="252"/>
      <c r="D45" s="252"/>
      <c r="E45" s="252"/>
    </row>
    <row r="46" spans="1:6" ht="57.6" customHeight="1">
      <c r="A46" s="252" t="s">
        <v>457</v>
      </c>
      <c r="B46" s="252"/>
      <c r="C46" s="252"/>
      <c r="D46" s="252"/>
      <c r="E46" s="252"/>
    </row>
    <row r="47" spans="1:6" ht="38.25" customHeight="1">
      <c r="A47" s="252" t="s">
        <v>520</v>
      </c>
      <c r="B47" s="252"/>
      <c r="C47" s="252"/>
      <c r="D47" s="252"/>
      <c r="E47" s="252"/>
    </row>
    <row r="48" spans="1:6" ht="20.100000000000001" customHeight="1">
      <c r="A48" s="252" t="s">
        <v>456</v>
      </c>
      <c r="B48" s="252"/>
      <c r="C48" s="252"/>
      <c r="D48" s="252"/>
      <c r="E48" s="252"/>
    </row>
    <row r="49" spans="1:5" ht="20.100000000000001" customHeight="1">
      <c r="A49" s="370" t="s">
        <v>1385</v>
      </c>
      <c r="B49" s="370"/>
      <c r="C49" s="370"/>
      <c r="D49" s="370"/>
      <c r="E49" s="370"/>
    </row>
    <row r="50" spans="1:5" ht="20.100000000000001" customHeight="1">
      <c r="A50" s="370" t="s">
        <v>2764</v>
      </c>
      <c r="B50" s="370"/>
      <c r="C50" s="370"/>
      <c r="D50" s="370"/>
      <c r="E50" s="370"/>
    </row>
    <row r="51" spans="1:5" ht="38.25" customHeight="1">
      <c r="A51" s="370" t="s">
        <v>2765</v>
      </c>
      <c r="B51" s="370"/>
      <c r="C51" s="370"/>
      <c r="D51" s="370"/>
      <c r="E51" s="370"/>
    </row>
    <row r="52" spans="1:5" ht="20.100000000000001" customHeight="1">
      <c r="A52" s="252" t="s">
        <v>651</v>
      </c>
      <c r="B52" s="252"/>
      <c r="C52" s="252"/>
      <c r="D52" s="252"/>
      <c r="E52" s="252"/>
    </row>
    <row r="53" spans="1:5" ht="20.100000000000001" customHeight="1">
      <c r="A53" s="252" t="s">
        <v>455</v>
      </c>
      <c r="B53" s="252"/>
      <c r="C53" s="252"/>
      <c r="D53" s="252"/>
      <c r="E53" s="252"/>
    </row>
    <row r="54" spans="1:5" ht="20.100000000000001" customHeight="1">
      <c r="A54" s="252" t="s">
        <v>521</v>
      </c>
      <c r="B54" s="252"/>
      <c r="C54" s="252"/>
      <c r="D54" s="252"/>
      <c r="E54" s="252"/>
    </row>
    <row r="55" spans="1:5" ht="20.100000000000001" customHeight="1">
      <c r="A55" s="296" t="s">
        <v>210</v>
      </c>
      <c r="B55" s="296"/>
      <c r="C55" s="296"/>
      <c r="D55" s="296"/>
      <c r="E55" s="296"/>
    </row>
    <row r="56" spans="1:5" ht="27" customHeight="1">
      <c r="A56" s="275" t="s">
        <v>21</v>
      </c>
      <c r="B56" s="275"/>
      <c r="C56" s="275"/>
      <c r="D56" s="275"/>
      <c r="E56" s="275"/>
    </row>
    <row r="57" spans="1:5" ht="60" customHeight="1">
      <c r="A57" s="275" t="s">
        <v>539</v>
      </c>
      <c r="B57" s="275"/>
      <c r="C57" s="275"/>
      <c r="D57" s="275"/>
      <c r="E57" s="275"/>
    </row>
    <row r="58" spans="1:5" ht="40.5" customHeight="1">
      <c r="A58" s="252" t="s">
        <v>454</v>
      </c>
      <c r="B58" s="252"/>
      <c r="C58" s="252"/>
      <c r="D58" s="252"/>
      <c r="E58" s="252"/>
    </row>
    <row r="59" spans="1:5" ht="54" customHeight="1">
      <c r="A59" s="252" t="s">
        <v>509</v>
      </c>
      <c r="B59" s="252"/>
      <c r="C59" s="252"/>
      <c r="D59" s="252"/>
      <c r="E59" s="252"/>
    </row>
    <row r="60" spans="1:5" ht="52.5" customHeight="1">
      <c r="A60" s="252" t="s">
        <v>540</v>
      </c>
      <c r="B60" s="252"/>
      <c r="C60" s="252"/>
      <c r="D60" s="252"/>
      <c r="E60" s="252"/>
    </row>
    <row r="61" spans="1:5" ht="72.75" customHeight="1">
      <c r="A61" s="252" t="s">
        <v>541</v>
      </c>
      <c r="B61" s="252"/>
      <c r="C61" s="252"/>
      <c r="D61" s="252"/>
      <c r="E61" s="252"/>
    </row>
    <row r="62" spans="1:5" ht="61.5" customHeight="1">
      <c r="A62" s="252" t="s">
        <v>2767</v>
      </c>
      <c r="B62" s="252"/>
      <c r="C62" s="252"/>
      <c r="D62" s="252"/>
      <c r="E62" s="252"/>
    </row>
    <row r="63" spans="1:5" ht="53.25" customHeight="1">
      <c r="A63" s="252" t="s">
        <v>194</v>
      </c>
      <c r="B63" s="252"/>
      <c r="C63" s="252"/>
      <c r="D63" s="252"/>
      <c r="E63" s="252"/>
    </row>
    <row r="64" spans="1:5" ht="49.5" customHeight="1">
      <c r="A64" s="252" t="s">
        <v>453</v>
      </c>
      <c r="B64" s="252"/>
      <c r="C64" s="252"/>
      <c r="D64" s="252"/>
      <c r="E64" s="252"/>
    </row>
    <row r="65" spans="1:5" ht="58.5" customHeight="1">
      <c r="A65" s="252" t="s">
        <v>452</v>
      </c>
      <c r="B65" s="252"/>
      <c r="C65" s="252"/>
      <c r="D65" s="252"/>
      <c r="E65" s="252"/>
    </row>
    <row r="66" spans="1:5" ht="39" customHeight="1">
      <c r="A66" s="252" t="s">
        <v>399</v>
      </c>
      <c r="B66" s="252"/>
      <c r="C66" s="252"/>
      <c r="D66" s="252"/>
      <c r="E66" s="252"/>
    </row>
    <row r="67" spans="1:5" ht="85.5" customHeight="1">
      <c r="A67" s="252" t="s">
        <v>451</v>
      </c>
      <c r="B67" s="252"/>
      <c r="C67" s="252"/>
      <c r="D67" s="252"/>
      <c r="E67" s="252"/>
    </row>
    <row r="68" spans="1:5" ht="96.6" customHeight="1">
      <c r="A68" s="252" t="s">
        <v>542</v>
      </c>
      <c r="B68" s="252"/>
      <c r="C68" s="252"/>
      <c r="D68" s="252"/>
      <c r="E68" s="252"/>
    </row>
    <row r="69" spans="1:5" ht="57.75" customHeight="1">
      <c r="A69" s="252" t="s">
        <v>510</v>
      </c>
      <c r="B69" s="252"/>
      <c r="C69" s="252"/>
      <c r="D69" s="252"/>
      <c r="E69" s="252"/>
    </row>
    <row r="70" spans="1:5" ht="63" customHeight="1">
      <c r="A70" s="252" t="s">
        <v>450</v>
      </c>
      <c r="B70" s="252"/>
      <c r="C70" s="252"/>
      <c r="D70" s="252"/>
      <c r="E70" s="252"/>
    </row>
    <row r="71" spans="1:5" ht="46.5" customHeight="1">
      <c r="A71" s="252" t="s">
        <v>403</v>
      </c>
      <c r="B71" s="252"/>
      <c r="C71" s="252"/>
      <c r="D71" s="252"/>
      <c r="E71" s="252"/>
    </row>
    <row r="72" spans="1:5" ht="79.5" customHeight="1">
      <c r="A72" s="370" t="s">
        <v>2766</v>
      </c>
      <c r="B72" s="370"/>
      <c r="C72" s="370"/>
      <c r="D72" s="370"/>
      <c r="E72" s="370"/>
    </row>
    <row r="73" spans="1:5" ht="38.25" customHeight="1">
      <c r="A73" s="252" t="s">
        <v>449</v>
      </c>
      <c r="B73" s="252"/>
      <c r="C73" s="252"/>
      <c r="D73" s="252"/>
      <c r="E73" s="252"/>
    </row>
    <row r="74" spans="1:5" ht="66.75" customHeight="1">
      <c r="A74" s="252" t="s">
        <v>448</v>
      </c>
      <c r="B74" s="252"/>
      <c r="C74" s="252"/>
      <c r="D74" s="252"/>
      <c r="E74" s="252"/>
    </row>
    <row r="75" spans="1:5" ht="45.75" customHeight="1">
      <c r="A75" s="252" t="s">
        <v>447</v>
      </c>
      <c r="B75" s="252"/>
      <c r="C75" s="252"/>
      <c r="D75" s="252"/>
      <c r="E75" s="252"/>
    </row>
    <row r="76" spans="1:5" ht="65.25" customHeight="1">
      <c r="A76" s="252" t="s">
        <v>543</v>
      </c>
      <c r="B76" s="252"/>
      <c r="C76" s="252"/>
      <c r="D76" s="252"/>
      <c r="E76" s="252"/>
    </row>
    <row r="77" spans="1:5" ht="46.95" customHeight="1">
      <c r="A77" s="252" t="s">
        <v>544</v>
      </c>
      <c r="B77" s="252"/>
      <c r="C77" s="252"/>
      <c r="D77" s="252"/>
      <c r="E77" s="252"/>
    </row>
    <row r="78" spans="1:5" ht="59.7" customHeight="1">
      <c r="A78" s="252" t="s">
        <v>652</v>
      </c>
      <c r="B78" s="252"/>
      <c r="C78" s="252"/>
      <c r="D78" s="252"/>
      <c r="E78" s="252"/>
    </row>
    <row r="79" spans="1:5" ht="43.95" customHeight="1">
      <c r="A79" s="252" t="s">
        <v>653</v>
      </c>
      <c r="B79" s="252"/>
      <c r="C79" s="252"/>
      <c r="D79" s="252"/>
      <c r="E79" s="252"/>
    </row>
    <row r="80" spans="1:5" ht="31.2" customHeight="1">
      <c r="A80" s="296" t="s">
        <v>446</v>
      </c>
      <c r="B80" s="296"/>
      <c r="C80" s="296"/>
      <c r="D80" s="296"/>
      <c r="E80" s="296"/>
    </row>
    <row r="81" spans="1:5" ht="27" customHeight="1">
      <c r="A81" s="275" t="s">
        <v>49</v>
      </c>
      <c r="B81" s="275"/>
      <c r="C81" s="275"/>
      <c r="D81" s="275"/>
      <c r="E81" s="275"/>
    </row>
    <row r="82" spans="1:5" ht="27" customHeight="1">
      <c r="A82" s="275" t="s">
        <v>50</v>
      </c>
      <c r="B82" s="275"/>
      <c r="C82" s="275"/>
      <c r="D82" s="275"/>
      <c r="E82" s="275"/>
    </row>
    <row r="83" spans="1:5" ht="23.25" customHeight="1">
      <c r="A83" s="275" t="s">
        <v>51</v>
      </c>
      <c r="B83" s="275"/>
      <c r="C83" s="275"/>
      <c r="D83" s="275"/>
      <c r="E83" s="275"/>
    </row>
    <row r="84" spans="1:5" ht="27" customHeight="1">
      <c r="A84" s="275" t="s">
        <v>445</v>
      </c>
      <c r="B84" s="275"/>
      <c r="C84" s="275"/>
      <c r="D84" s="275"/>
      <c r="E84" s="275"/>
    </row>
    <row r="85" spans="1:5" ht="39.75" customHeight="1">
      <c r="A85" s="252" t="s">
        <v>444</v>
      </c>
      <c r="B85" s="252"/>
      <c r="C85" s="252"/>
      <c r="D85" s="252"/>
      <c r="E85" s="252"/>
    </row>
    <row r="86" spans="1:5" ht="39.75" customHeight="1">
      <c r="A86" s="252" t="s">
        <v>443</v>
      </c>
      <c r="B86" s="252"/>
      <c r="C86" s="252"/>
      <c r="D86" s="252"/>
      <c r="E86" s="252"/>
    </row>
    <row r="87" spans="1:5" ht="69" customHeight="1">
      <c r="A87" s="252" t="s">
        <v>442</v>
      </c>
      <c r="B87" s="252"/>
      <c r="C87" s="252"/>
      <c r="D87" s="252"/>
      <c r="E87" s="252"/>
    </row>
    <row r="88" spans="1:5" ht="22.2" customHeight="1">
      <c r="A88" s="252" t="s">
        <v>545</v>
      </c>
      <c r="B88" s="252"/>
      <c r="C88" s="252"/>
      <c r="D88" s="252"/>
      <c r="E88" s="252"/>
    </row>
    <row r="89" spans="1:5" ht="22.2" customHeight="1">
      <c r="A89" s="238" t="s">
        <v>531</v>
      </c>
      <c r="B89" s="239"/>
      <c r="C89" s="239"/>
      <c r="D89" s="239"/>
      <c r="E89" s="240"/>
    </row>
    <row r="90" spans="1:5" ht="30" customHeight="1">
      <c r="A90" s="253" t="s">
        <v>822</v>
      </c>
      <c r="B90" s="254"/>
      <c r="C90" s="254"/>
      <c r="D90" s="254"/>
      <c r="E90" s="255"/>
    </row>
    <row r="91" spans="1:5" ht="118.2" customHeight="1">
      <c r="A91" s="272" t="s">
        <v>783</v>
      </c>
      <c r="B91" s="273"/>
      <c r="C91" s="273"/>
      <c r="D91" s="273"/>
      <c r="E91" s="274"/>
    </row>
    <row r="92" spans="1:5">
      <c r="A92" s="241" t="s">
        <v>821</v>
      </c>
      <c r="B92" s="242"/>
      <c r="C92" s="242"/>
      <c r="D92" s="242"/>
      <c r="E92" s="243"/>
    </row>
    <row r="93" spans="1:5">
      <c r="A93" s="244" t="s">
        <v>820</v>
      </c>
      <c r="B93" s="244"/>
      <c r="C93" s="244"/>
      <c r="D93" s="244"/>
      <c r="E93" s="244"/>
    </row>
    <row r="94" spans="1:5" ht="33" customHeight="1">
      <c r="A94" s="252" t="s">
        <v>546</v>
      </c>
      <c r="B94" s="252"/>
      <c r="C94" s="252"/>
      <c r="D94" s="252"/>
      <c r="E94" s="252"/>
    </row>
    <row r="98" spans="2:2">
      <c r="B98" s="41"/>
    </row>
  </sheetData>
  <mergeCells count="91">
    <mergeCell ref="A94:E94"/>
    <mergeCell ref="A74:E74"/>
    <mergeCell ref="A75:E75"/>
    <mergeCell ref="A76:E76"/>
    <mergeCell ref="A77:E77"/>
    <mergeCell ref="A78:E78"/>
    <mergeCell ref="A79:E79"/>
    <mergeCell ref="A80:E80"/>
    <mergeCell ref="A81:E81"/>
    <mergeCell ref="A82:E82"/>
    <mergeCell ref="A83:E83"/>
    <mergeCell ref="A84:E84"/>
    <mergeCell ref="A91:E91"/>
    <mergeCell ref="A89:E89"/>
    <mergeCell ref="A92:E92"/>
    <mergeCell ref="A93:E93"/>
    <mergeCell ref="A49:E49"/>
    <mergeCell ref="A57:E57"/>
    <mergeCell ref="A58:E58"/>
    <mergeCell ref="A56:E56"/>
    <mergeCell ref="A87:E87"/>
    <mergeCell ref="A55:E55"/>
    <mergeCell ref="A85:E85"/>
    <mergeCell ref="A86:E86"/>
    <mergeCell ref="A63:E63"/>
    <mergeCell ref="A68:E68"/>
    <mergeCell ref="A64:E64"/>
    <mergeCell ref="A65:E65"/>
    <mergeCell ref="A66:E66"/>
    <mergeCell ref="A67:E67"/>
    <mergeCell ref="A69:E69"/>
    <mergeCell ref="A70:E70"/>
    <mergeCell ref="A29:E29"/>
    <mergeCell ref="A2:E2"/>
    <mergeCell ref="A3:E3"/>
    <mergeCell ref="A4:E4"/>
    <mergeCell ref="A5:E5"/>
    <mergeCell ref="A8:E8"/>
    <mergeCell ref="A42:E42"/>
    <mergeCell ref="A9:E9"/>
    <mergeCell ref="B10:E10"/>
    <mergeCell ref="B11:E11"/>
    <mergeCell ref="A12:E12"/>
    <mergeCell ref="A37:E37"/>
    <mergeCell ref="A13:E13"/>
    <mergeCell ref="A14:E14"/>
    <mergeCell ref="A17:E17"/>
    <mergeCell ref="A18:E18"/>
    <mergeCell ref="A20:E20"/>
    <mergeCell ref="A19:E19"/>
    <mergeCell ref="A21:E21"/>
    <mergeCell ref="A22:E22"/>
    <mergeCell ref="A23:E23"/>
    <mergeCell ref="A28:E28"/>
    <mergeCell ref="A30:E30"/>
    <mergeCell ref="A53:E53"/>
    <mergeCell ref="A54:E54"/>
    <mergeCell ref="A15:E15"/>
    <mergeCell ref="A16:E16"/>
    <mergeCell ref="A50:E50"/>
    <mergeCell ref="A51:E51"/>
    <mergeCell ref="A52:E52"/>
    <mergeCell ref="A31:E31"/>
    <mergeCell ref="A32:E32"/>
    <mergeCell ref="A33:E33"/>
    <mergeCell ref="A34:E34"/>
    <mergeCell ref="A24:E24"/>
    <mergeCell ref="A25:E25"/>
    <mergeCell ref="A26:E26"/>
    <mergeCell ref="A27:E27"/>
    <mergeCell ref="A35:E35"/>
    <mergeCell ref="A36:E36"/>
    <mergeCell ref="A48:E48"/>
    <mergeCell ref="A62:E62"/>
    <mergeCell ref="A59:E59"/>
    <mergeCell ref="A60:E60"/>
    <mergeCell ref="A61:E61"/>
    <mergeCell ref="A43:E43"/>
    <mergeCell ref="A44:E44"/>
    <mergeCell ref="A45:E45"/>
    <mergeCell ref="A46:E46"/>
    <mergeCell ref="A47:E47"/>
    <mergeCell ref="A38:E38"/>
    <mergeCell ref="A39:E39"/>
    <mergeCell ref="A40:E40"/>
    <mergeCell ref="A41:E41"/>
    <mergeCell ref="A90:E90"/>
    <mergeCell ref="A71:E71"/>
    <mergeCell ref="A72:E72"/>
    <mergeCell ref="A73:E73"/>
    <mergeCell ref="A88:E8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E64"/>
  <sheetViews>
    <sheetView showGridLines="0" topLeftCell="A26" zoomScale="80" zoomScaleNormal="80" workbookViewId="0">
      <selection activeCell="A29" sqref="A29:E29"/>
    </sheetView>
  </sheetViews>
  <sheetFormatPr baseColWidth="10" defaultColWidth="11.44140625" defaultRowHeight="13.2"/>
  <cols>
    <col min="1" max="1" width="101.33203125" style="4" customWidth="1"/>
    <col min="2" max="2" width="30.5546875" style="4" customWidth="1"/>
    <col min="3" max="3" width="22.44140625" style="4" customWidth="1"/>
    <col min="4" max="4" width="24.6640625" style="4" customWidth="1"/>
    <col min="5" max="5" width="25.5546875" style="4" customWidth="1"/>
    <col min="6" max="6" width="8.6640625" style="4" customWidth="1"/>
    <col min="7" max="16384" width="11.44140625" style="4"/>
  </cols>
  <sheetData>
    <row r="1" spans="1:5" s="24" customFormat="1" ht="13.8">
      <c r="A1" s="276" t="s">
        <v>534</v>
      </c>
      <c r="B1" s="276"/>
      <c r="C1" s="276"/>
      <c r="D1" s="276"/>
      <c r="E1" s="276"/>
    </row>
    <row r="2" spans="1:5" s="24" customFormat="1" ht="57.75" customHeight="1">
      <c r="A2" s="277" t="s">
        <v>548</v>
      </c>
      <c r="B2" s="276"/>
      <c r="C2" s="276"/>
      <c r="D2" s="276"/>
      <c r="E2" s="276"/>
    </row>
    <row r="3" spans="1:5" s="24" customFormat="1" ht="13.8">
      <c r="A3" s="276" t="s">
        <v>533</v>
      </c>
      <c r="B3" s="276"/>
      <c r="C3" s="276"/>
      <c r="D3" s="276"/>
      <c r="E3" s="276"/>
    </row>
    <row r="4" spans="1:5" s="24" customFormat="1" ht="57" customHeight="1">
      <c r="A4" s="380" t="s">
        <v>551</v>
      </c>
      <c r="B4" s="380"/>
      <c r="C4" s="380"/>
      <c r="D4" s="380"/>
      <c r="E4" s="380"/>
    </row>
    <row r="5" spans="1:5" s="24" customFormat="1"/>
    <row r="6" spans="1:5" s="24" customFormat="1"/>
    <row r="7" spans="1:5" ht="45" customHeight="1">
      <c r="A7" s="381" t="s">
        <v>654</v>
      </c>
      <c r="B7" s="381"/>
      <c r="C7" s="381"/>
      <c r="D7" s="381"/>
      <c r="E7" s="381"/>
    </row>
    <row r="8" spans="1:5" ht="90" customHeight="1">
      <c r="A8" s="379" t="s">
        <v>528</v>
      </c>
      <c r="B8" s="379"/>
      <c r="C8" s="379"/>
      <c r="D8" s="379"/>
      <c r="E8" s="379"/>
    </row>
    <row r="9" spans="1:5" s="5" customFormat="1" ht="53.25" customHeight="1">
      <c r="A9" s="36" t="s">
        <v>550</v>
      </c>
      <c r="B9" s="382" t="s">
        <v>549</v>
      </c>
      <c r="C9" s="382"/>
      <c r="D9" s="382"/>
      <c r="E9" s="382"/>
    </row>
    <row r="10" spans="1:5" ht="59.4" customHeight="1">
      <c r="A10" s="383" t="s">
        <v>84</v>
      </c>
      <c r="B10" s="383"/>
      <c r="C10" s="383"/>
      <c r="D10" s="383"/>
      <c r="E10" s="383"/>
    </row>
    <row r="11" spans="1:5" ht="31.95" customHeight="1">
      <c r="A11" s="383" t="s">
        <v>83</v>
      </c>
      <c r="B11" s="383"/>
      <c r="C11" s="383"/>
      <c r="D11" s="383"/>
      <c r="E11" s="383"/>
    </row>
    <row r="12" spans="1:5" ht="27" customHeight="1">
      <c r="A12" s="383" t="s">
        <v>502</v>
      </c>
      <c r="B12" s="383"/>
      <c r="C12" s="383"/>
      <c r="D12" s="383"/>
      <c r="E12" s="383"/>
    </row>
    <row r="13" spans="1:5" ht="27" customHeight="1">
      <c r="A13" s="383" t="s">
        <v>82</v>
      </c>
      <c r="B13" s="383"/>
      <c r="C13" s="383"/>
      <c r="D13" s="383"/>
      <c r="E13" s="383"/>
    </row>
    <row r="14" spans="1:5" ht="20.25" customHeight="1">
      <c r="A14" s="383" t="s">
        <v>81</v>
      </c>
      <c r="B14" s="383"/>
      <c r="C14" s="383"/>
      <c r="D14" s="383"/>
      <c r="E14" s="383"/>
    </row>
    <row r="15" spans="1:5" ht="24" customHeight="1">
      <c r="A15" s="382" t="s">
        <v>552</v>
      </c>
      <c r="B15" s="382"/>
      <c r="C15" s="382"/>
      <c r="D15" s="382"/>
      <c r="E15" s="382"/>
    </row>
    <row r="16" spans="1:5" ht="40.5" customHeight="1">
      <c r="A16" s="384" t="s">
        <v>497</v>
      </c>
      <c r="B16" s="384"/>
      <c r="C16" s="384"/>
      <c r="D16" s="384"/>
      <c r="E16" s="384"/>
    </row>
    <row r="17" spans="1:5" ht="27" customHeight="1">
      <c r="A17" s="382" t="s">
        <v>80</v>
      </c>
      <c r="B17" s="382"/>
      <c r="C17" s="382"/>
      <c r="D17" s="382"/>
      <c r="E17" s="382"/>
    </row>
    <row r="18" spans="1:5" ht="20.100000000000001" customHeight="1">
      <c r="A18" s="383" t="s">
        <v>79</v>
      </c>
      <c r="B18" s="383"/>
      <c r="C18" s="383"/>
      <c r="D18" s="383"/>
      <c r="E18" s="383"/>
    </row>
    <row r="19" spans="1:5" ht="20.100000000000001" customHeight="1">
      <c r="A19" s="383" t="s">
        <v>78</v>
      </c>
      <c r="B19" s="383"/>
      <c r="C19" s="383"/>
      <c r="D19" s="383"/>
      <c r="E19" s="383"/>
    </row>
    <row r="20" spans="1:5" ht="20.100000000000001" customHeight="1">
      <c r="A20" s="383" t="s">
        <v>77</v>
      </c>
      <c r="B20" s="383"/>
      <c r="C20" s="383"/>
      <c r="D20" s="383"/>
      <c r="E20" s="383"/>
    </row>
    <row r="21" spans="1:5" ht="20.100000000000001" customHeight="1">
      <c r="A21" s="383" t="s">
        <v>76</v>
      </c>
      <c r="B21" s="383"/>
      <c r="C21" s="383"/>
      <c r="D21" s="383"/>
      <c r="E21" s="383"/>
    </row>
    <row r="22" spans="1:5" ht="20.100000000000001" customHeight="1">
      <c r="A22" s="383" t="s">
        <v>75</v>
      </c>
      <c r="B22" s="383"/>
      <c r="C22" s="383"/>
      <c r="D22" s="383"/>
      <c r="E22" s="383"/>
    </row>
    <row r="23" spans="1:5" ht="20.100000000000001" customHeight="1">
      <c r="A23" s="383" t="s">
        <v>74</v>
      </c>
      <c r="B23" s="383"/>
      <c r="C23" s="383"/>
      <c r="D23" s="383"/>
      <c r="E23" s="383"/>
    </row>
    <row r="24" spans="1:5" ht="20.100000000000001" customHeight="1">
      <c r="A24" s="383" t="s">
        <v>73</v>
      </c>
      <c r="B24" s="383"/>
      <c r="C24" s="383"/>
      <c r="D24" s="383"/>
      <c r="E24" s="383"/>
    </row>
    <row r="25" spans="1:5" ht="157.94999999999999" customHeight="1">
      <c r="A25" s="383" t="s">
        <v>503</v>
      </c>
      <c r="B25" s="383"/>
      <c r="C25" s="383"/>
      <c r="D25" s="383"/>
      <c r="E25" s="383"/>
    </row>
    <row r="26" spans="1:5" ht="33" customHeight="1">
      <c r="A26" s="383" t="s">
        <v>655</v>
      </c>
      <c r="B26" s="383"/>
      <c r="C26" s="383"/>
      <c r="D26" s="383"/>
      <c r="E26" s="383"/>
    </row>
    <row r="27" spans="1:5" ht="43.2" customHeight="1">
      <c r="A27" s="385" t="s">
        <v>553</v>
      </c>
      <c r="B27" s="385"/>
      <c r="C27" s="385"/>
      <c r="D27" s="385"/>
      <c r="E27" s="385"/>
    </row>
    <row r="28" spans="1:5" ht="61.5" customHeight="1">
      <c r="A28" s="382" t="s">
        <v>554</v>
      </c>
      <c r="B28" s="382"/>
      <c r="C28" s="382"/>
      <c r="D28" s="382"/>
      <c r="E28" s="382"/>
    </row>
    <row r="29" spans="1:5" ht="78.75" customHeight="1">
      <c r="A29" s="386" t="s">
        <v>2751</v>
      </c>
      <c r="B29" s="386"/>
      <c r="C29" s="386"/>
      <c r="D29" s="386"/>
      <c r="E29" s="386"/>
    </row>
    <row r="30" spans="1:5" ht="82.5" customHeight="1">
      <c r="A30" s="383" t="s">
        <v>504</v>
      </c>
      <c r="B30" s="383"/>
      <c r="C30" s="383"/>
      <c r="D30" s="383"/>
      <c r="E30" s="383"/>
    </row>
    <row r="31" spans="1:5" ht="27" customHeight="1">
      <c r="A31" s="383" t="s">
        <v>72</v>
      </c>
      <c r="B31" s="383"/>
      <c r="C31" s="383"/>
      <c r="D31" s="383"/>
      <c r="E31" s="383"/>
    </row>
    <row r="32" spans="1:5" ht="69" customHeight="1">
      <c r="A32" s="383" t="s">
        <v>71</v>
      </c>
      <c r="B32" s="383"/>
      <c r="C32" s="383"/>
      <c r="D32" s="383"/>
      <c r="E32" s="383"/>
    </row>
    <row r="33" spans="1:5" ht="44.4" customHeight="1">
      <c r="A33" s="383" t="s">
        <v>555</v>
      </c>
      <c r="B33" s="383"/>
      <c r="C33" s="383"/>
      <c r="D33" s="383"/>
      <c r="E33" s="383"/>
    </row>
    <row r="34" spans="1:5" ht="81" customHeight="1">
      <c r="A34" s="383" t="s">
        <v>70</v>
      </c>
      <c r="B34" s="383"/>
      <c r="C34" s="383"/>
      <c r="D34" s="383"/>
      <c r="E34" s="383"/>
    </row>
    <row r="35" spans="1:5" ht="94.5" customHeight="1">
      <c r="A35" s="383" t="s">
        <v>69</v>
      </c>
      <c r="B35" s="383"/>
      <c r="C35" s="383"/>
      <c r="D35" s="383"/>
      <c r="E35" s="383"/>
    </row>
    <row r="36" spans="1:5" ht="54" customHeight="1">
      <c r="A36" s="383" t="s">
        <v>68</v>
      </c>
      <c r="B36" s="383"/>
      <c r="C36" s="383"/>
      <c r="D36" s="383"/>
      <c r="E36" s="383"/>
    </row>
    <row r="37" spans="1:5" ht="121.5" customHeight="1">
      <c r="A37" s="383" t="s">
        <v>67</v>
      </c>
      <c r="B37" s="383"/>
      <c r="C37" s="383"/>
      <c r="D37" s="383"/>
      <c r="E37" s="383"/>
    </row>
    <row r="38" spans="1:5" ht="40.5" customHeight="1">
      <c r="A38" s="387" t="s">
        <v>66</v>
      </c>
      <c r="B38" s="387"/>
      <c r="C38" s="387"/>
      <c r="D38" s="387"/>
      <c r="E38" s="387"/>
    </row>
    <row r="39" spans="1:5" ht="27" customHeight="1">
      <c r="A39" s="383" t="s">
        <v>65</v>
      </c>
      <c r="B39" s="383"/>
      <c r="C39" s="383"/>
      <c r="D39" s="383"/>
      <c r="E39" s="383"/>
    </row>
    <row r="40" spans="1:5" ht="94.5" customHeight="1">
      <c r="A40" s="385" t="s">
        <v>64</v>
      </c>
      <c r="B40" s="385"/>
      <c r="C40" s="385"/>
      <c r="D40" s="385"/>
      <c r="E40" s="385"/>
    </row>
    <row r="41" spans="1:5" ht="108" customHeight="1">
      <c r="A41" s="383" t="s">
        <v>556</v>
      </c>
      <c r="B41" s="383"/>
      <c r="C41" s="383"/>
      <c r="D41" s="383"/>
      <c r="E41" s="383"/>
    </row>
    <row r="42" spans="1:5" ht="81" customHeight="1">
      <c r="A42" s="383" t="s">
        <v>63</v>
      </c>
      <c r="B42" s="383"/>
      <c r="C42" s="383"/>
      <c r="D42" s="383"/>
      <c r="E42" s="383"/>
    </row>
    <row r="43" spans="1:5" ht="40.5" customHeight="1">
      <c r="A43" s="383" t="s">
        <v>557</v>
      </c>
      <c r="B43" s="383"/>
      <c r="C43" s="383"/>
      <c r="D43" s="383"/>
      <c r="E43" s="383"/>
    </row>
    <row r="44" spans="1:5" ht="20.100000000000001" customHeight="1">
      <c r="A44" s="382" t="s">
        <v>62</v>
      </c>
      <c r="B44" s="382"/>
      <c r="C44" s="382"/>
      <c r="D44" s="382"/>
      <c r="E44" s="382"/>
    </row>
    <row r="45" spans="1:5" ht="20.100000000000001" customHeight="1">
      <c r="A45" s="382" t="s">
        <v>61</v>
      </c>
      <c r="B45" s="382"/>
      <c r="C45" s="382"/>
      <c r="D45" s="382"/>
      <c r="E45" s="382"/>
    </row>
    <row r="46" spans="1:5" ht="81" customHeight="1">
      <c r="A46" s="382" t="s">
        <v>558</v>
      </c>
      <c r="B46" s="382"/>
      <c r="C46" s="382"/>
      <c r="D46" s="382"/>
      <c r="E46" s="382"/>
    </row>
    <row r="47" spans="1:5" ht="20.100000000000001" customHeight="1">
      <c r="A47" s="383" t="s">
        <v>60</v>
      </c>
      <c r="B47" s="383"/>
      <c r="C47" s="383"/>
      <c r="D47" s="383"/>
      <c r="E47" s="383"/>
    </row>
    <row r="48" spans="1:5" ht="20.100000000000001" customHeight="1">
      <c r="A48" s="382" t="s">
        <v>59</v>
      </c>
      <c r="B48" s="382"/>
      <c r="C48" s="382"/>
      <c r="D48" s="382"/>
      <c r="E48" s="382"/>
    </row>
    <row r="49" spans="1:5" ht="67.5" customHeight="1">
      <c r="A49" s="382" t="s">
        <v>559</v>
      </c>
      <c r="B49" s="382"/>
      <c r="C49" s="382"/>
      <c r="D49" s="382"/>
      <c r="E49" s="382"/>
    </row>
    <row r="50" spans="1:5" ht="27" customHeight="1">
      <c r="A50" s="383" t="s">
        <v>58</v>
      </c>
      <c r="B50" s="383"/>
      <c r="C50" s="383"/>
      <c r="D50" s="383"/>
      <c r="E50" s="383"/>
    </row>
    <row r="51" spans="1:5" ht="20.100000000000001" customHeight="1">
      <c r="A51" s="382" t="s">
        <v>57</v>
      </c>
      <c r="B51" s="382"/>
      <c r="C51" s="382"/>
      <c r="D51" s="382"/>
      <c r="E51" s="382"/>
    </row>
    <row r="52" spans="1:5" ht="20.100000000000001" customHeight="1">
      <c r="A52" s="385" t="s">
        <v>56</v>
      </c>
      <c r="B52" s="385"/>
      <c r="C52" s="385"/>
      <c r="D52" s="385"/>
      <c r="E52" s="385"/>
    </row>
    <row r="53" spans="1:5" ht="66.75" customHeight="1">
      <c r="A53" s="383" t="s">
        <v>505</v>
      </c>
      <c r="B53" s="383"/>
      <c r="C53" s="383"/>
      <c r="D53" s="383"/>
      <c r="E53" s="383"/>
    </row>
    <row r="54" spans="1:5" ht="101.25" customHeight="1">
      <c r="A54" s="385" t="s">
        <v>560</v>
      </c>
      <c r="B54" s="385"/>
      <c r="C54" s="385"/>
      <c r="D54" s="385"/>
      <c r="E54" s="385"/>
    </row>
    <row r="55" spans="1:5" ht="27" customHeight="1">
      <c r="A55" s="383" t="s">
        <v>522</v>
      </c>
      <c r="B55" s="383"/>
      <c r="C55" s="383"/>
      <c r="D55" s="383"/>
      <c r="E55" s="383"/>
    </row>
    <row r="56" spans="1:5" ht="67.5" customHeight="1">
      <c r="A56" s="383" t="s">
        <v>506</v>
      </c>
      <c r="B56" s="383"/>
      <c r="C56" s="383"/>
      <c r="D56" s="383"/>
      <c r="E56" s="383"/>
    </row>
    <row r="57" spans="1:5" ht="61.5" customHeight="1">
      <c r="A57" s="383" t="s">
        <v>561</v>
      </c>
      <c r="B57" s="383"/>
      <c r="C57" s="383"/>
      <c r="D57" s="383"/>
      <c r="E57" s="383"/>
    </row>
    <row r="58" spans="1:5" s="24" customFormat="1" ht="30" customHeight="1">
      <c r="A58" s="383" t="s">
        <v>523</v>
      </c>
      <c r="B58" s="383"/>
      <c r="C58" s="383"/>
      <c r="D58" s="383"/>
      <c r="E58" s="383"/>
    </row>
    <row r="59" spans="1:5" ht="30" customHeight="1">
      <c r="A59" s="382" t="s">
        <v>656</v>
      </c>
      <c r="B59" s="382"/>
      <c r="C59" s="382"/>
      <c r="D59" s="382"/>
      <c r="E59" s="382"/>
    </row>
    <row r="60" spans="1:5" ht="30" customHeight="1">
      <c r="A60" s="296" t="s">
        <v>531</v>
      </c>
      <c r="B60" s="296"/>
      <c r="C60" s="296"/>
      <c r="D60" s="296"/>
      <c r="E60" s="296"/>
    </row>
    <row r="61" spans="1:5" s="5" customFormat="1" ht="30" customHeight="1">
      <c r="A61" s="253" t="s">
        <v>822</v>
      </c>
      <c r="B61" s="254"/>
      <c r="C61" s="254"/>
      <c r="D61" s="254"/>
      <c r="E61" s="255"/>
    </row>
    <row r="62" spans="1:5" ht="109.8" customHeight="1">
      <c r="A62" s="388" t="s">
        <v>783</v>
      </c>
      <c r="B62" s="388"/>
      <c r="C62" s="388"/>
      <c r="D62" s="388"/>
      <c r="E62" s="388"/>
    </row>
    <row r="63" spans="1:5" s="5" customFormat="1" ht="14.4">
      <c r="A63" s="377" t="s">
        <v>821</v>
      </c>
      <c r="B63" s="377"/>
      <c r="C63" s="377"/>
      <c r="D63" s="377"/>
      <c r="E63" s="377"/>
    </row>
    <row r="64" spans="1:5" s="5" customFormat="1" ht="14.4">
      <c r="A64" s="378" t="s">
        <v>820</v>
      </c>
      <c r="B64" s="378"/>
      <c r="C64" s="378"/>
      <c r="D64" s="378"/>
      <c r="E64" s="378"/>
    </row>
  </sheetData>
  <mergeCells count="62">
    <mergeCell ref="A58:E58"/>
    <mergeCell ref="A59:E59"/>
    <mergeCell ref="A61:E61"/>
    <mergeCell ref="A62:E62"/>
    <mergeCell ref="A60:E60"/>
    <mergeCell ref="A53:E53"/>
    <mergeCell ref="A54:E54"/>
    <mergeCell ref="A55:E55"/>
    <mergeCell ref="A56:E56"/>
    <mergeCell ref="A57:E57"/>
    <mergeCell ref="A48:E48"/>
    <mergeCell ref="A49:E49"/>
    <mergeCell ref="A50:E50"/>
    <mergeCell ref="A51:E51"/>
    <mergeCell ref="A52:E52"/>
    <mergeCell ref="A47:E47"/>
    <mergeCell ref="A36:E36"/>
    <mergeCell ref="A37:E37"/>
    <mergeCell ref="A38:E38"/>
    <mergeCell ref="A39:E39"/>
    <mergeCell ref="A40:E40"/>
    <mergeCell ref="A41:E41"/>
    <mergeCell ref="A42:E42"/>
    <mergeCell ref="A43:E43"/>
    <mergeCell ref="A44:E44"/>
    <mergeCell ref="A45:E45"/>
    <mergeCell ref="A46:E46"/>
    <mergeCell ref="A21:E21"/>
    <mergeCell ref="A22:E22"/>
    <mergeCell ref="A23:E23"/>
    <mergeCell ref="A35:E35"/>
    <mergeCell ref="A25:E25"/>
    <mergeCell ref="A26:E26"/>
    <mergeCell ref="A27:E27"/>
    <mergeCell ref="A28:E28"/>
    <mergeCell ref="A29:E29"/>
    <mergeCell ref="A30:E30"/>
    <mergeCell ref="A31:E31"/>
    <mergeCell ref="A32:E32"/>
    <mergeCell ref="A33:E33"/>
    <mergeCell ref="A34:E34"/>
    <mergeCell ref="A16:E16"/>
    <mergeCell ref="A17:E17"/>
    <mergeCell ref="A18:E18"/>
    <mergeCell ref="A19:E19"/>
    <mergeCell ref="A20:E20"/>
    <mergeCell ref="A63:E63"/>
    <mergeCell ref="A64:E64"/>
    <mergeCell ref="A8:E8"/>
    <mergeCell ref="A1:E1"/>
    <mergeCell ref="A2:E2"/>
    <mergeCell ref="A3:E3"/>
    <mergeCell ref="A4:E4"/>
    <mergeCell ref="A7:E7"/>
    <mergeCell ref="B9:E9"/>
    <mergeCell ref="A10:E10"/>
    <mergeCell ref="A11:E11"/>
    <mergeCell ref="A12:E12"/>
    <mergeCell ref="A13:E13"/>
    <mergeCell ref="A24:E24"/>
    <mergeCell ref="A14:E14"/>
    <mergeCell ref="A15:E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4140625" defaultRowHeight="14.4"/>
  <cols>
    <col min="1" max="1" width="40.109375" style="5" customWidth="1"/>
    <col min="2" max="2" width="11.44140625" style="5"/>
    <col min="3" max="3" width="87.6640625" style="5" customWidth="1"/>
    <col min="4" max="4" width="11.44140625" style="5" customWidth="1"/>
    <col min="5" max="16384" width="11.44140625" style="5"/>
  </cols>
  <sheetData>
    <row r="1" spans="1:9" ht="15" thickBot="1"/>
    <row r="2" spans="1:9" ht="25.5" customHeight="1" thickBot="1">
      <c r="A2" s="303" t="s">
        <v>167</v>
      </c>
      <c r="B2" s="304"/>
      <c r="C2" s="416"/>
    </row>
    <row r="3" spans="1:9" ht="115.5" customHeight="1" thickBot="1">
      <c r="A3" s="303" t="s">
        <v>482</v>
      </c>
      <c r="B3" s="304"/>
      <c r="C3" s="416"/>
    </row>
    <row r="4" spans="1:9" ht="13.5" customHeight="1" thickBot="1">
      <c r="A4" s="401" t="s">
        <v>166</v>
      </c>
      <c r="B4" s="402"/>
      <c r="C4" s="403"/>
    </row>
    <row r="5" spans="1:9" ht="55.5" customHeight="1" thickBot="1">
      <c r="A5" s="306" t="s">
        <v>165</v>
      </c>
      <c r="B5" s="307"/>
      <c r="C5" s="346"/>
    </row>
    <row r="6" spans="1:9" ht="15.75" customHeight="1" thickBot="1">
      <c r="A6" s="401" t="s">
        <v>0</v>
      </c>
      <c r="B6" s="402"/>
      <c r="C6" s="403"/>
    </row>
    <row r="7" spans="1:9" ht="72.75" customHeight="1" thickBot="1">
      <c r="A7" s="306" t="s">
        <v>164</v>
      </c>
      <c r="B7" s="307"/>
      <c r="C7" s="346"/>
      <c r="D7" s="407"/>
      <c r="E7" s="408"/>
      <c r="F7" s="408"/>
      <c r="G7" s="408"/>
      <c r="H7" s="408"/>
      <c r="I7" s="408"/>
    </row>
    <row r="8" spans="1:9" ht="15.75" customHeight="1" thickBot="1">
      <c r="A8" s="401" t="s">
        <v>483</v>
      </c>
      <c r="B8" s="402"/>
      <c r="C8" s="403"/>
    </row>
    <row r="9" spans="1:9" ht="15" thickBot="1">
      <c r="A9" s="410">
        <v>20000000000</v>
      </c>
      <c r="B9" s="411"/>
      <c r="C9" s="412"/>
    </row>
    <row r="10" spans="1:9" ht="15.75" customHeight="1" thickBot="1">
      <c r="A10" s="401" t="s">
        <v>426</v>
      </c>
      <c r="B10" s="402"/>
      <c r="C10" s="403"/>
    </row>
    <row r="11" spans="1:9" ht="24.75" customHeight="1" thickBot="1">
      <c r="A11" s="306" t="s">
        <v>163</v>
      </c>
      <c r="B11" s="307"/>
      <c r="C11" s="346"/>
    </row>
    <row r="12" spans="1:9" ht="11.25" customHeight="1" thickBot="1">
      <c r="A12" s="306" t="s">
        <v>162</v>
      </c>
      <c r="B12" s="346"/>
      <c r="C12" s="10" t="s">
        <v>161</v>
      </c>
    </row>
    <row r="13" spans="1:9" ht="13.5" customHeight="1" thickBot="1">
      <c r="A13" s="306" t="s">
        <v>153</v>
      </c>
      <c r="B13" s="346"/>
      <c r="C13" s="9" t="s">
        <v>160</v>
      </c>
    </row>
    <row r="14" spans="1:9" ht="15.75" customHeight="1" thickBot="1">
      <c r="A14" s="401" t="s">
        <v>425</v>
      </c>
      <c r="B14" s="402"/>
      <c r="C14" s="403"/>
    </row>
    <row r="15" spans="1:9" ht="15" thickBot="1">
      <c r="A15" s="348" t="s">
        <v>159</v>
      </c>
      <c r="B15" s="409"/>
      <c r="C15" s="349"/>
    </row>
    <row r="16" spans="1:9" ht="20.25" customHeight="1" thickBot="1">
      <c r="A16" s="348" t="s">
        <v>158</v>
      </c>
      <c r="B16" s="409"/>
      <c r="C16" s="349"/>
    </row>
    <row r="17" spans="1:9" ht="15" customHeight="1" thickBot="1">
      <c r="A17" s="348" t="s">
        <v>157</v>
      </c>
      <c r="B17" s="409"/>
      <c r="C17" s="349"/>
    </row>
    <row r="18" spans="1:9" ht="15" thickBot="1">
      <c r="A18" s="348" t="s">
        <v>156</v>
      </c>
      <c r="B18" s="409"/>
      <c r="C18" s="349"/>
    </row>
    <row r="19" spans="1:9" ht="16.5" customHeight="1" thickBot="1">
      <c r="A19" s="348" t="s">
        <v>155</v>
      </c>
      <c r="B19" s="409"/>
      <c r="C19" s="349"/>
    </row>
    <row r="20" spans="1:9" ht="15" customHeight="1" thickBot="1">
      <c r="A20" s="348" t="s">
        <v>154</v>
      </c>
      <c r="B20" s="409"/>
      <c r="C20" s="349"/>
    </row>
    <row r="21" spans="1:9" ht="15" thickBot="1">
      <c r="A21" s="348" t="s">
        <v>153</v>
      </c>
      <c r="B21" s="409"/>
      <c r="C21" s="349"/>
    </row>
    <row r="22" spans="1:9" ht="15.75" customHeight="1" thickBot="1">
      <c r="A22" s="401" t="s">
        <v>424</v>
      </c>
      <c r="B22" s="402"/>
      <c r="C22" s="403"/>
    </row>
    <row r="23" spans="1:9" ht="15" thickBot="1">
      <c r="A23" s="358" t="s">
        <v>151</v>
      </c>
      <c r="B23" s="359"/>
      <c r="C23" s="405"/>
    </row>
    <row r="24" spans="1:9" ht="15.75" customHeight="1" thickBot="1">
      <c r="A24" s="401" t="s">
        <v>423</v>
      </c>
      <c r="B24" s="402"/>
      <c r="C24" s="403"/>
    </row>
    <row r="25" spans="1:9" ht="15" thickBot="1">
      <c r="A25" s="358" t="s">
        <v>149</v>
      </c>
      <c r="B25" s="359"/>
      <c r="C25" s="405"/>
    </row>
    <row r="26" spans="1:9" ht="23.25" customHeight="1" thickBot="1">
      <c r="A26" s="309" t="s">
        <v>20</v>
      </c>
      <c r="B26" s="310"/>
      <c r="C26" s="404"/>
    </row>
    <row r="27" spans="1:9" ht="26.25" customHeight="1" thickBot="1">
      <c r="A27" s="306" t="s">
        <v>21</v>
      </c>
      <c r="B27" s="307"/>
      <c r="C27" s="346"/>
    </row>
    <row r="28" spans="1:9" ht="15" thickBot="1">
      <c r="A28" s="312" t="s">
        <v>148</v>
      </c>
      <c r="B28" s="313"/>
      <c r="C28" s="406"/>
    </row>
    <row r="29" spans="1:9" ht="33.75" customHeight="1" thickBot="1">
      <c r="A29" s="306" t="s">
        <v>147</v>
      </c>
      <c r="B29" s="307"/>
      <c r="C29" s="308"/>
    </row>
    <row r="30" spans="1:9" ht="44.25" customHeight="1" thickBot="1">
      <c r="A30" s="306" t="s">
        <v>146</v>
      </c>
      <c r="B30" s="307"/>
      <c r="C30" s="308"/>
      <c r="D30" s="414"/>
      <c r="E30" s="408"/>
      <c r="F30" s="408"/>
      <c r="G30" s="408"/>
      <c r="H30" s="408"/>
      <c r="I30" s="408"/>
    </row>
    <row r="31" spans="1:9" ht="15" thickBot="1">
      <c r="A31" s="306" t="s">
        <v>145</v>
      </c>
      <c r="B31" s="307"/>
      <c r="C31" s="308"/>
    </row>
    <row r="32" spans="1:9" ht="28.5" customHeight="1" thickBot="1">
      <c r="A32" s="312" t="s">
        <v>144</v>
      </c>
      <c r="B32" s="313"/>
      <c r="C32" s="314"/>
    </row>
    <row r="33" spans="1:10" ht="18" customHeight="1" thickBot="1">
      <c r="A33" s="306" t="s">
        <v>143</v>
      </c>
      <c r="B33" s="307"/>
      <c r="C33" s="308"/>
    </row>
    <row r="34" spans="1:10" ht="23.25" customHeight="1" thickBot="1">
      <c r="A34" s="306" t="s">
        <v>142</v>
      </c>
      <c r="B34" s="307"/>
      <c r="C34" s="308"/>
      <c r="D34" s="415"/>
      <c r="E34" s="399"/>
      <c r="F34" s="399"/>
      <c r="G34" s="408"/>
      <c r="H34" s="408"/>
      <c r="I34" s="408"/>
    </row>
    <row r="35" spans="1:10" ht="17.25" customHeight="1" thickBot="1">
      <c r="A35" s="306" t="s">
        <v>141</v>
      </c>
      <c r="B35" s="307"/>
      <c r="C35" s="308"/>
    </row>
    <row r="36" spans="1:10" ht="15" thickBot="1">
      <c r="A36" s="312" t="s">
        <v>140</v>
      </c>
      <c r="B36" s="313"/>
      <c r="C36" s="314"/>
    </row>
    <row r="37" spans="1:10" ht="15" thickBot="1">
      <c r="A37" s="312" t="s">
        <v>139</v>
      </c>
      <c r="B37" s="313"/>
      <c r="C37" s="314"/>
    </row>
    <row r="38" spans="1:10" ht="45" customHeight="1" thickBot="1">
      <c r="A38" s="306" t="s">
        <v>138</v>
      </c>
      <c r="B38" s="307"/>
      <c r="C38" s="308"/>
    </row>
    <row r="39" spans="1:10" ht="15" thickBot="1">
      <c r="A39" s="306"/>
      <c r="B39" s="307"/>
      <c r="C39" s="308"/>
    </row>
    <row r="40" spans="1:10" ht="20.25" customHeight="1" thickBot="1">
      <c r="A40" s="312" t="s">
        <v>137</v>
      </c>
      <c r="B40" s="313"/>
      <c r="C40" s="314"/>
    </row>
    <row r="41" spans="1:10" ht="48.75" customHeight="1" thickBot="1">
      <c r="A41" s="312" t="s">
        <v>136</v>
      </c>
      <c r="B41" s="313"/>
      <c r="C41" s="314"/>
    </row>
    <row r="42" spans="1:10" ht="70.5" customHeight="1" thickBot="1">
      <c r="A42" s="312" t="s">
        <v>135</v>
      </c>
      <c r="B42" s="313"/>
      <c r="C42" s="314"/>
      <c r="D42" s="413"/>
      <c r="E42" s="408"/>
      <c r="F42" s="408"/>
      <c r="G42" s="408"/>
      <c r="H42" s="408"/>
      <c r="I42" s="408"/>
      <c r="J42" s="408"/>
    </row>
    <row r="43" spans="1:10" ht="15" thickBot="1">
      <c r="A43" s="306" t="s">
        <v>134</v>
      </c>
      <c r="B43" s="307"/>
      <c r="C43" s="308"/>
    </row>
    <row r="44" spans="1:10" ht="15" thickBot="1">
      <c r="A44" s="306" t="s">
        <v>133</v>
      </c>
      <c r="B44" s="307"/>
      <c r="C44" s="308"/>
    </row>
    <row r="45" spans="1:10" ht="15" thickBot="1">
      <c r="A45" s="306" t="s">
        <v>132</v>
      </c>
      <c r="B45" s="307"/>
      <c r="C45" s="308"/>
    </row>
    <row r="46" spans="1:10" ht="15" thickBot="1">
      <c r="A46" s="306" t="s">
        <v>131</v>
      </c>
      <c r="B46" s="307"/>
      <c r="C46" s="308"/>
    </row>
    <row r="47" spans="1:10" ht="28.5" customHeight="1" thickBot="1">
      <c r="A47" s="306" t="s">
        <v>130</v>
      </c>
      <c r="B47" s="307"/>
      <c r="C47" s="308"/>
    </row>
    <row r="48" spans="1:10" ht="25.5" customHeight="1" thickBot="1">
      <c r="A48" s="306" t="s">
        <v>129</v>
      </c>
      <c r="B48" s="307"/>
      <c r="C48" s="308"/>
    </row>
    <row r="49" spans="1:3" ht="47.25" customHeight="1" thickBot="1">
      <c r="A49" s="306" t="s">
        <v>128</v>
      </c>
      <c r="B49" s="307"/>
      <c r="C49" s="308"/>
    </row>
    <row r="50" spans="1:3" ht="29.25" customHeight="1" thickBot="1">
      <c r="A50" s="306" t="s">
        <v>127</v>
      </c>
      <c r="B50" s="307"/>
      <c r="C50" s="308"/>
    </row>
    <row r="51" spans="1:3" ht="34.5" customHeight="1" thickBot="1">
      <c r="A51" s="306" t="s">
        <v>126</v>
      </c>
      <c r="B51" s="307"/>
      <c r="C51" s="308"/>
    </row>
    <row r="52" spans="1:3" ht="45.75" customHeight="1" thickBot="1">
      <c r="A52" s="306" t="s">
        <v>125</v>
      </c>
      <c r="B52" s="307"/>
      <c r="C52" s="308"/>
    </row>
    <row r="53" spans="1:3" ht="15.75" customHeight="1" thickBot="1">
      <c r="A53" s="8"/>
      <c r="B53" s="7"/>
      <c r="C53" s="6"/>
    </row>
    <row r="54" spans="1:3" ht="66.75" customHeight="1" thickBot="1">
      <c r="A54" s="306" t="s">
        <v>124</v>
      </c>
      <c r="B54" s="307"/>
      <c r="C54" s="308"/>
    </row>
    <row r="55" spans="1:3" ht="35.25" customHeight="1" thickBot="1">
      <c r="A55" s="306" t="s">
        <v>123</v>
      </c>
      <c r="B55" s="307"/>
      <c r="C55" s="308"/>
    </row>
    <row r="56" spans="1:3" ht="24" customHeight="1" thickBot="1">
      <c r="A56" s="306" t="s">
        <v>122</v>
      </c>
      <c r="B56" s="307"/>
      <c r="C56" s="308"/>
    </row>
    <row r="57" spans="1:3" ht="48.75" customHeight="1" thickBot="1">
      <c r="A57" s="312" t="s">
        <v>121</v>
      </c>
      <c r="B57" s="313"/>
      <c r="C57" s="314"/>
    </row>
    <row r="58" spans="1:3" ht="30.75" customHeight="1" thickBot="1">
      <c r="A58" s="306" t="s">
        <v>120</v>
      </c>
      <c r="B58" s="307"/>
      <c r="C58" s="308"/>
    </row>
    <row r="59" spans="1:3" ht="25.5" customHeight="1" thickBot="1">
      <c r="A59" s="306" t="s">
        <v>119</v>
      </c>
      <c r="B59" s="307"/>
      <c r="C59" s="308"/>
    </row>
    <row r="60" spans="1:3" ht="27" customHeight="1" thickBot="1">
      <c r="A60" s="306" t="s">
        <v>118</v>
      </c>
      <c r="B60" s="307"/>
      <c r="C60" s="308"/>
    </row>
    <row r="61" spans="1:3" ht="30.75" customHeight="1" thickBot="1">
      <c r="A61" s="306" t="s">
        <v>117</v>
      </c>
      <c r="B61" s="307"/>
      <c r="C61" s="308"/>
    </row>
    <row r="62" spans="1:3" ht="21" customHeight="1" thickBot="1">
      <c r="A62" s="306" t="s">
        <v>116</v>
      </c>
      <c r="B62" s="307"/>
      <c r="C62" s="308"/>
    </row>
    <row r="63" spans="1:3" ht="15" thickBot="1">
      <c r="A63" s="306" t="s">
        <v>115</v>
      </c>
      <c r="B63" s="307"/>
      <c r="C63" s="308"/>
    </row>
    <row r="64" spans="1:3" ht="33" customHeight="1" thickBot="1">
      <c r="A64" s="306" t="s">
        <v>114</v>
      </c>
      <c r="B64" s="307"/>
      <c r="C64" s="308"/>
    </row>
    <row r="65" spans="1:9" ht="38.25" customHeight="1" thickBot="1">
      <c r="A65" s="306" t="s">
        <v>113</v>
      </c>
      <c r="B65" s="307"/>
      <c r="C65" s="308"/>
    </row>
    <row r="66" spans="1:9" ht="54" customHeight="1" thickBot="1">
      <c r="A66" s="306" t="s">
        <v>112</v>
      </c>
      <c r="B66" s="307"/>
      <c r="C66" s="308"/>
    </row>
    <row r="67" spans="1:9" ht="15" thickBot="1">
      <c r="A67" s="306" t="s">
        <v>111</v>
      </c>
      <c r="B67" s="307"/>
      <c r="C67" s="308"/>
      <c r="D67" s="415"/>
      <c r="E67" s="399"/>
      <c r="F67" s="399"/>
      <c r="G67" s="408"/>
      <c r="H67" s="408"/>
      <c r="I67" s="408"/>
    </row>
    <row r="68" spans="1:9" ht="15" thickBot="1">
      <c r="A68" s="306" t="s">
        <v>110</v>
      </c>
      <c r="B68" s="307"/>
      <c r="C68" s="308"/>
      <c r="D68" s="415"/>
      <c r="E68" s="399"/>
      <c r="F68" s="399"/>
      <c r="G68" s="408"/>
      <c r="H68" s="408"/>
      <c r="I68" s="408"/>
    </row>
    <row r="69" spans="1:9" ht="64.5" customHeight="1" thickBot="1">
      <c r="A69" s="306" t="s">
        <v>109</v>
      </c>
      <c r="B69" s="307"/>
      <c r="C69" s="308"/>
      <c r="D69" s="415"/>
      <c r="E69" s="399"/>
      <c r="F69" s="399"/>
      <c r="G69" s="408"/>
      <c r="H69" s="408"/>
      <c r="I69" s="408"/>
    </row>
    <row r="70" spans="1:9" ht="29.25" customHeight="1" thickBot="1">
      <c r="A70" s="306" t="s">
        <v>108</v>
      </c>
      <c r="B70" s="307"/>
      <c r="C70" s="308"/>
    </row>
    <row r="71" spans="1:9" ht="39.75" customHeight="1" thickBot="1">
      <c r="A71" s="306" t="s">
        <v>107</v>
      </c>
      <c r="B71" s="307"/>
      <c r="C71" s="308"/>
    </row>
    <row r="72" spans="1:9" ht="84.75" customHeight="1" thickBot="1">
      <c r="A72" s="306" t="s">
        <v>106</v>
      </c>
      <c r="B72" s="307"/>
      <c r="C72" s="308"/>
      <c r="D72" s="413"/>
      <c r="E72" s="408"/>
      <c r="F72" s="408"/>
      <c r="G72" s="408"/>
      <c r="H72" s="408"/>
      <c r="I72" s="408"/>
    </row>
    <row r="73" spans="1:9" ht="15" thickBot="1">
      <c r="A73" s="312" t="s">
        <v>105</v>
      </c>
      <c r="B73" s="313"/>
      <c r="C73" s="314"/>
    </row>
    <row r="74" spans="1:9" ht="15" thickBot="1">
      <c r="A74" s="306" t="s">
        <v>104</v>
      </c>
      <c r="B74" s="307"/>
      <c r="C74" s="308"/>
    </row>
    <row r="75" spans="1:9" ht="44.25" customHeight="1" thickBot="1">
      <c r="A75" s="306" t="s">
        <v>103</v>
      </c>
      <c r="B75" s="307"/>
      <c r="C75" s="308"/>
    </row>
    <row r="76" spans="1:9" ht="56.25" customHeight="1" thickBot="1">
      <c r="A76" s="306" t="s">
        <v>102</v>
      </c>
      <c r="B76" s="307"/>
      <c r="C76" s="308"/>
    </row>
    <row r="77" spans="1:9" ht="28.5" customHeight="1" thickBot="1">
      <c r="A77" s="306" t="s">
        <v>101</v>
      </c>
      <c r="B77" s="307"/>
      <c r="C77" s="308"/>
    </row>
    <row r="78" spans="1:9" ht="47.25" customHeight="1" thickBot="1">
      <c r="A78" s="306" t="s">
        <v>100</v>
      </c>
      <c r="B78" s="307"/>
      <c r="C78" s="308"/>
    </row>
    <row r="79" spans="1:9" ht="37.5" customHeight="1" thickBot="1">
      <c r="A79" s="306" t="s">
        <v>99</v>
      </c>
      <c r="B79" s="307"/>
      <c r="C79" s="308"/>
    </row>
    <row r="80" spans="1:9" ht="35.25" customHeight="1" thickBot="1">
      <c r="A80" s="306" t="s">
        <v>98</v>
      </c>
      <c r="B80" s="307"/>
      <c r="C80" s="308"/>
    </row>
    <row r="81" spans="1:3" ht="24" customHeight="1" thickBot="1">
      <c r="A81" s="306" t="s">
        <v>97</v>
      </c>
      <c r="B81" s="307"/>
      <c r="C81" s="308"/>
    </row>
    <row r="82" spans="1:3" ht="37.5" customHeight="1" thickBot="1">
      <c r="A82" s="306" t="s">
        <v>96</v>
      </c>
      <c r="B82" s="307"/>
      <c r="C82" s="308"/>
    </row>
    <row r="83" spans="1:3" ht="63" customHeight="1">
      <c r="A83" s="395" t="s">
        <v>95</v>
      </c>
      <c r="B83" s="396"/>
      <c r="C83" s="397"/>
    </row>
    <row r="84" spans="1:3" ht="45.75" customHeight="1">
      <c r="A84" s="398" t="s">
        <v>94</v>
      </c>
      <c r="B84" s="399"/>
      <c r="C84" s="400"/>
    </row>
    <row r="85" spans="1:3" ht="44.25" customHeight="1" thickBot="1">
      <c r="A85" s="367" t="s">
        <v>93</v>
      </c>
      <c r="B85" s="368"/>
      <c r="C85" s="369"/>
    </row>
    <row r="86" spans="1:3" ht="33.75" customHeight="1" thickBot="1">
      <c r="A86" s="306" t="s">
        <v>92</v>
      </c>
      <c r="B86" s="307"/>
      <c r="C86" s="308"/>
    </row>
    <row r="87" spans="1:3" ht="38.25" customHeight="1" thickBot="1">
      <c r="A87" s="306" t="s">
        <v>91</v>
      </c>
      <c r="B87" s="307"/>
      <c r="C87" s="308"/>
    </row>
    <row r="88" spans="1:3" ht="38.25" customHeight="1" thickBot="1">
      <c r="A88" s="306" t="s">
        <v>90</v>
      </c>
      <c r="B88" s="307"/>
      <c r="C88" s="308"/>
    </row>
    <row r="89" spans="1:3" ht="36.75" customHeight="1" thickBot="1">
      <c r="A89" s="306" t="s">
        <v>89</v>
      </c>
      <c r="B89" s="307"/>
      <c r="C89" s="308"/>
    </row>
    <row r="90" spans="1:3" ht="35.25" customHeight="1" thickBot="1">
      <c r="A90" s="306" t="s">
        <v>88</v>
      </c>
      <c r="B90" s="307"/>
      <c r="C90" s="308"/>
    </row>
    <row r="91" spans="1:3" ht="35.25" customHeight="1" thickBot="1">
      <c r="A91" s="306" t="s">
        <v>87</v>
      </c>
      <c r="B91" s="307"/>
      <c r="C91" s="308"/>
    </row>
    <row r="92" spans="1:3" ht="65.25" customHeight="1" thickBot="1">
      <c r="A92" s="306" t="s">
        <v>484</v>
      </c>
      <c r="B92" s="307"/>
      <c r="C92" s="308"/>
    </row>
    <row r="93" spans="1:3" ht="57.75" customHeight="1" thickBot="1">
      <c r="A93" s="306" t="s">
        <v>486</v>
      </c>
      <c r="B93" s="307"/>
      <c r="C93" s="307"/>
    </row>
    <row r="94" spans="1:3" ht="74.25" customHeight="1" thickBot="1">
      <c r="A94" s="392" t="s">
        <v>86</v>
      </c>
      <c r="B94" s="393"/>
      <c r="C94" s="394"/>
    </row>
    <row r="95" spans="1:3" ht="15" thickBot="1">
      <c r="A95" s="389" t="s">
        <v>85</v>
      </c>
      <c r="B95" s="390"/>
      <c r="C95" s="391"/>
    </row>
  </sheetData>
  <mergeCells count="101">
    <mergeCell ref="A2:C2"/>
    <mergeCell ref="A4:C4"/>
    <mergeCell ref="A6:C6"/>
    <mergeCell ref="A8:C8"/>
    <mergeCell ref="A10:C10"/>
    <mergeCell ref="A3:C3"/>
    <mergeCell ref="A5:C5"/>
    <mergeCell ref="A20:C20"/>
    <mergeCell ref="A21:C21"/>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A45:C45"/>
    <mergeCell ref="A46:C46"/>
    <mergeCell ref="A47:C47"/>
    <mergeCell ref="A48:C48"/>
    <mergeCell ref="A72:C72"/>
    <mergeCell ref="A49:C49"/>
    <mergeCell ref="A50:C50"/>
    <mergeCell ref="A51:C51"/>
    <mergeCell ref="A63:C63"/>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F59"/>
  <sheetViews>
    <sheetView showGridLines="0" topLeftCell="A11" zoomScale="80" zoomScaleNormal="80" workbookViewId="0">
      <selection activeCell="A14" sqref="A14:E14"/>
    </sheetView>
  </sheetViews>
  <sheetFormatPr baseColWidth="10" defaultColWidth="11.44140625" defaultRowHeight="14.4"/>
  <cols>
    <col min="1" max="1" width="76.5546875" style="5" customWidth="1"/>
    <col min="2" max="2" width="51.88671875" style="5" customWidth="1"/>
    <col min="3" max="3" width="31.6640625" style="5" customWidth="1"/>
    <col min="4" max="4" width="32.109375" style="5" customWidth="1"/>
    <col min="5" max="5" width="32.6640625" style="5" customWidth="1"/>
    <col min="6" max="6" width="17.6640625" style="5" customWidth="1"/>
    <col min="7" max="16384" width="11.44140625" style="5"/>
  </cols>
  <sheetData>
    <row r="1" spans="1:5" s="23" customFormat="1" ht="28.5" customHeight="1">
      <c r="A1" s="276" t="s">
        <v>534</v>
      </c>
      <c r="B1" s="276"/>
      <c r="C1" s="276"/>
      <c r="D1" s="276"/>
      <c r="E1" s="276"/>
    </row>
    <row r="2" spans="1:5" s="23" customFormat="1" ht="55.5" customHeight="1">
      <c r="A2" s="277" t="s">
        <v>562</v>
      </c>
      <c r="B2" s="276"/>
      <c r="C2" s="276"/>
      <c r="D2" s="276"/>
      <c r="E2" s="276"/>
    </row>
    <row r="3" spans="1:5" s="23" customFormat="1" ht="33" customHeight="1">
      <c r="A3" s="276" t="s">
        <v>533</v>
      </c>
      <c r="B3" s="276"/>
      <c r="C3" s="276"/>
      <c r="D3" s="276"/>
      <c r="E3" s="276"/>
    </row>
    <row r="4" spans="1:5" s="23" customFormat="1" ht="73.5" customHeight="1">
      <c r="A4" s="380" t="s">
        <v>563</v>
      </c>
      <c r="B4" s="380"/>
      <c r="C4" s="380"/>
      <c r="D4" s="380"/>
      <c r="E4" s="380"/>
    </row>
    <row r="5" spans="1:5" s="23" customFormat="1">
      <c r="A5" s="25"/>
    </row>
    <row r="6" spans="1:5" s="23" customFormat="1">
      <c r="A6" s="25"/>
    </row>
    <row r="7" spans="1:5" ht="24.75" customHeight="1">
      <c r="A7" s="373" t="s">
        <v>657</v>
      </c>
      <c r="B7" s="373"/>
      <c r="C7" s="373"/>
      <c r="D7" s="373"/>
      <c r="E7" s="373"/>
    </row>
    <row r="8" spans="1:5" ht="118.5" customHeight="1">
      <c r="A8" s="417" t="s">
        <v>528</v>
      </c>
      <c r="B8" s="417"/>
      <c r="C8" s="417"/>
      <c r="D8" s="417"/>
      <c r="E8" s="417"/>
    </row>
    <row r="9" spans="1:5" ht="53.25" customHeight="1">
      <c r="A9" s="35" t="s">
        <v>550</v>
      </c>
      <c r="B9" s="418" t="s">
        <v>549</v>
      </c>
      <c r="C9" s="419"/>
      <c r="D9" s="419"/>
      <c r="E9" s="420"/>
    </row>
    <row r="10" spans="1:5" ht="21.75" customHeight="1">
      <c r="A10" s="296" t="s">
        <v>281</v>
      </c>
      <c r="B10" s="296"/>
      <c r="C10" s="296"/>
      <c r="D10" s="296"/>
      <c r="E10" s="296"/>
    </row>
    <row r="11" spans="1:5" ht="36" customHeight="1">
      <c r="A11" s="275" t="s">
        <v>300</v>
      </c>
      <c r="B11" s="275"/>
      <c r="C11" s="275"/>
      <c r="D11" s="275"/>
      <c r="E11" s="275"/>
    </row>
    <row r="12" spans="1:5" ht="27.75" customHeight="1">
      <c r="A12" s="296" t="s">
        <v>0</v>
      </c>
      <c r="B12" s="296"/>
      <c r="C12" s="296"/>
      <c r="D12" s="296"/>
      <c r="E12" s="296"/>
    </row>
    <row r="13" spans="1:5" ht="81" customHeight="1">
      <c r="A13" s="275" t="s">
        <v>299</v>
      </c>
      <c r="B13" s="275"/>
      <c r="C13" s="275"/>
      <c r="D13" s="275"/>
      <c r="E13" s="275"/>
    </row>
    <row r="14" spans="1:5" ht="35.25" customHeight="1">
      <c r="A14" s="370" t="s">
        <v>2758</v>
      </c>
      <c r="B14" s="370"/>
      <c r="C14" s="370"/>
      <c r="D14" s="370"/>
      <c r="E14" s="370"/>
    </row>
    <row r="15" spans="1:5" ht="24" customHeight="1">
      <c r="A15" s="296" t="s">
        <v>298</v>
      </c>
      <c r="B15" s="296"/>
      <c r="C15" s="296"/>
      <c r="D15" s="296"/>
      <c r="E15" s="296"/>
    </row>
    <row r="16" spans="1:5" ht="54" customHeight="1">
      <c r="A16" s="275" t="s">
        <v>297</v>
      </c>
      <c r="B16" s="275"/>
      <c r="C16" s="275"/>
      <c r="D16" s="275"/>
      <c r="E16" s="275"/>
    </row>
    <row r="17" spans="1:5" ht="42.6" customHeight="1">
      <c r="A17" s="296" t="s">
        <v>296</v>
      </c>
      <c r="B17" s="296"/>
      <c r="C17" s="296"/>
      <c r="D17" s="296"/>
      <c r="E17" s="296"/>
    </row>
    <row r="18" spans="1:5" ht="42" customHeight="1">
      <c r="A18" s="296" t="s">
        <v>295</v>
      </c>
      <c r="B18" s="296"/>
      <c r="C18" s="296"/>
      <c r="D18" s="296"/>
      <c r="E18" s="296"/>
    </row>
    <row r="19" spans="1:5" ht="20.100000000000001" customHeight="1">
      <c r="A19" s="371" t="s">
        <v>294</v>
      </c>
      <c r="B19" s="372"/>
      <c r="C19" s="372"/>
      <c r="D19" s="372"/>
      <c r="E19" s="372"/>
    </row>
    <row r="20" spans="1:5" ht="20.100000000000001" customHeight="1">
      <c r="A20" s="252" t="s">
        <v>293</v>
      </c>
      <c r="B20" s="252"/>
      <c r="C20" s="252"/>
      <c r="D20" s="252"/>
      <c r="E20" s="252"/>
    </row>
    <row r="21" spans="1:5" ht="20.100000000000001" customHeight="1">
      <c r="A21" s="252" t="s">
        <v>292</v>
      </c>
      <c r="B21" s="252"/>
      <c r="C21" s="252"/>
      <c r="D21" s="252"/>
      <c r="E21" s="252"/>
    </row>
    <row r="22" spans="1:5" ht="20.100000000000001" customHeight="1">
      <c r="A22" s="252" t="s">
        <v>291</v>
      </c>
      <c r="B22" s="252"/>
      <c r="C22" s="252"/>
      <c r="D22" s="252"/>
      <c r="E22" s="252"/>
    </row>
    <row r="23" spans="1:5" ht="20.100000000000001" customHeight="1">
      <c r="A23" s="252" t="s">
        <v>290</v>
      </c>
      <c r="B23" s="252"/>
      <c r="C23" s="252"/>
      <c r="D23" s="252"/>
      <c r="E23" s="252"/>
    </row>
    <row r="24" spans="1:5" ht="20.100000000000001" customHeight="1">
      <c r="A24" s="252" t="s">
        <v>429</v>
      </c>
      <c r="B24" s="252"/>
      <c r="C24" s="252"/>
      <c r="D24" s="252"/>
      <c r="E24" s="252"/>
    </row>
    <row r="25" spans="1:5" ht="20.100000000000001" customHeight="1">
      <c r="A25" s="252" t="s">
        <v>289</v>
      </c>
      <c r="B25" s="252"/>
      <c r="C25" s="252"/>
      <c r="D25" s="252"/>
      <c r="E25" s="252"/>
    </row>
    <row r="26" spans="1:5" ht="35.25" customHeight="1">
      <c r="A26" s="275" t="s">
        <v>430</v>
      </c>
      <c r="B26" s="275"/>
      <c r="C26" s="275"/>
      <c r="D26" s="275"/>
      <c r="E26" s="275"/>
    </row>
    <row r="27" spans="1:5" ht="23.25" customHeight="1">
      <c r="A27" s="296" t="s">
        <v>210</v>
      </c>
      <c r="B27" s="296"/>
      <c r="C27" s="296"/>
      <c r="D27" s="296"/>
      <c r="E27" s="296"/>
    </row>
    <row r="28" spans="1:5" ht="44.25" customHeight="1">
      <c r="A28" s="421" t="s">
        <v>288</v>
      </c>
      <c r="B28" s="421"/>
      <c r="C28" s="421"/>
      <c r="D28" s="421"/>
      <c r="E28" s="421"/>
    </row>
    <row r="29" spans="1:5" ht="64.5" customHeight="1">
      <c r="A29" s="245" t="s">
        <v>431</v>
      </c>
      <c r="B29" s="246"/>
      <c r="C29" s="246"/>
      <c r="D29" s="246"/>
      <c r="E29" s="247"/>
    </row>
    <row r="30" spans="1:5" ht="48.75" customHeight="1">
      <c r="A30" s="245" t="s">
        <v>564</v>
      </c>
      <c r="B30" s="246"/>
      <c r="C30" s="246"/>
      <c r="D30" s="246"/>
      <c r="E30" s="247"/>
    </row>
    <row r="31" spans="1:5" ht="48.75" customHeight="1">
      <c r="A31" s="245" t="s">
        <v>565</v>
      </c>
      <c r="B31" s="246"/>
      <c r="C31" s="246"/>
      <c r="D31" s="246"/>
      <c r="E31" s="247"/>
    </row>
    <row r="32" spans="1:5" ht="47.25" customHeight="1">
      <c r="A32" s="245" t="s">
        <v>432</v>
      </c>
      <c r="B32" s="246"/>
      <c r="C32" s="246"/>
      <c r="D32" s="246"/>
      <c r="E32" s="247"/>
    </row>
    <row r="33" spans="1:6" ht="75.75" customHeight="1">
      <c r="A33" s="245" t="s">
        <v>566</v>
      </c>
      <c r="B33" s="246"/>
      <c r="C33" s="246"/>
      <c r="D33" s="246"/>
      <c r="E33" s="247"/>
    </row>
    <row r="34" spans="1:6" ht="78.75" customHeight="1">
      <c r="A34" s="422" t="s">
        <v>2752</v>
      </c>
      <c r="B34" s="423"/>
      <c r="C34" s="423"/>
      <c r="D34" s="423"/>
      <c r="E34" s="424"/>
    </row>
    <row r="35" spans="1:6" ht="48.75" customHeight="1">
      <c r="A35" s="261" t="s">
        <v>433</v>
      </c>
      <c r="B35" s="262"/>
      <c r="C35" s="262"/>
      <c r="D35" s="262"/>
      <c r="E35" s="263"/>
    </row>
    <row r="36" spans="1:6" ht="20.100000000000001" customHeight="1">
      <c r="A36" s="264" t="s">
        <v>287</v>
      </c>
      <c r="B36" s="265"/>
      <c r="C36" s="265"/>
      <c r="D36" s="265"/>
      <c r="E36" s="266"/>
    </row>
    <row r="37" spans="1:6" ht="20.100000000000001" customHeight="1">
      <c r="A37" s="264" t="s">
        <v>286</v>
      </c>
      <c r="B37" s="265"/>
      <c r="C37" s="265"/>
      <c r="D37" s="265"/>
      <c r="E37" s="266"/>
    </row>
    <row r="38" spans="1:6" ht="20.100000000000001" customHeight="1">
      <c r="A38" s="267" t="s">
        <v>285</v>
      </c>
      <c r="B38" s="268"/>
      <c r="C38" s="268"/>
      <c r="D38" s="268"/>
      <c r="E38" s="269"/>
    </row>
    <row r="39" spans="1:6" ht="79.5" customHeight="1">
      <c r="A39" s="300" t="s">
        <v>201</v>
      </c>
      <c r="B39" s="301"/>
      <c r="C39" s="301"/>
      <c r="D39" s="301"/>
      <c r="E39" s="302"/>
    </row>
    <row r="40" spans="1:6" ht="51.75" customHeight="1">
      <c r="A40" s="245" t="s">
        <v>434</v>
      </c>
      <c r="B40" s="246"/>
      <c r="C40" s="246"/>
      <c r="D40" s="246"/>
      <c r="E40" s="247"/>
    </row>
    <row r="41" spans="1:6" ht="42" customHeight="1">
      <c r="A41" s="245" t="s">
        <v>507</v>
      </c>
      <c r="B41" s="246"/>
      <c r="C41" s="246"/>
      <c r="D41" s="246"/>
      <c r="E41" s="247"/>
    </row>
    <row r="42" spans="1:6" ht="39.75" customHeight="1">
      <c r="A42" s="245" t="s">
        <v>508</v>
      </c>
      <c r="B42" s="246"/>
      <c r="C42" s="246"/>
      <c r="D42" s="246"/>
      <c r="E42" s="247"/>
    </row>
    <row r="43" spans="1:6" ht="39.450000000000003" customHeight="1">
      <c r="A43" s="245" t="s">
        <v>658</v>
      </c>
      <c r="B43" s="246"/>
      <c r="C43" s="246"/>
      <c r="D43" s="246"/>
      <c r="E43" s="247"/>
      <c r="F43" s="26"/>
    </row>
    <row r="44" spans="1:6" ht="81.599999999999994" customHeight="1">
      <c r="A44" s="245" t="s">
        <v>435</v>
      </c>
      <c r="B44" s="246"/>
      <c r="C44" s="246"/>
      <c r="D44" s="246"/>
      <c r="E44" s="247"/>
    </row>
    <row r="45" spans="1:6" ht="53.4" customHeight="1">
      <c r="A45" s="245" t="s">
        <v>178</v>
      </c>
      <c r="B45" s="246"/>
      <c r="C45" s="246"/>
      <c r="D45" s="246"/>
      <c r="E45" s="247"/>
    </row>
    <row r="46" spans="1:6" ht="39.75" customHeight="1">
      <c r="A46" s="245" t="s">
        <v>526</v>
      </c>
      <c r="B46" s="246"/>
      <c r="C46" s="246"/>
      <c r="D46" s="246"/>
      <c r="E46" s="247"/>
    </row>
    <row r="47" spans="1:6" ht="27.75" customHeight="1">
      <c r="A47" s="245" t="s">
        <v>284</v>
      </c>
      <c r="B47" s="246"/>
      <c r="C47" s="246"/>
      <c r="D47" s="246"/>
      <c r="E47" s="247"/>
    </row>
    <row r="48" spans="1:6" ht="39" customHeight="1">
      <c r="A48" s="245" t="s">
        <v>436</v>
      </c>
      <c r="B48" s="246"/>
      <c r="C48" s="246"/>
      <c r="D48" s="246"/>
      <c r="E48" s="247"/>
    </row>
    <row r="49" spans="1:6" ht="24" customHeight="1">
      <c r="A49" s="245" t="s">
        <v>437</v>
      </c>
      <c r="B49" s="246"/>
      <c r="C49" s="246"/>
      <c r="D49" s="246"/>
      <c r="E49" s="247"/>
    </row>
    <row r="50" spans="1:6" ht="57" customHeight="1">
      <c r="A50" s="245" t="s">
        <v>438</v>
      </c>
      <c r="B50" s="246"/>
      <c r="C50" s="246"/>
      <c r="D50" s="246"/>
      <c r="E50" s="247"/>
    </row>
    <row r="51" spans="1:6" ht="51" customHeight="1">
      <c r="A51" s="245" t="s">
        <v>439</v>
      </c>
      <c r="B51" s="246"/>
      <c r="C51" s="246"/>
      <c r="D51" s="246"/>
      <c r="E51" s="247"/>
    </row>
    <row r="52" spans="1:6" ht="54" customHeight="1">
      <c r="A52" s="245" t="s">
        <v>440</v>
      </c>
      <c r="B52" s="246"/>
      <c r="C52" s="246"/>
      <c r="D52" s="246"/>
      <c r="E52" s="247"/>
    </row>
    <row r="53" spans="1:6" ht="46.2" customHeight="1">
      <c r="A53" s="300" t="s">
        <v>659</v>
      </c>
      <c r="B53" s="301"/>
      <c r="C53" s="301"/>
      <c r="D53" s="301"/>
      <c r="E53" s="302"/>
      <c r="F53" s="26"/>
    </row>
    <row r="54" spans="1:6" s="4" customFormat="1" ht="30" customHeight="1">
      <c r="A54" s="296" t="s">
        <v>531</v>
      </c>
      <c r="B54" s="296"/>
      <c r="C54" s="296"/>
      <c r="D54" s="296"/>
      <c r="E54" s="296"/>
    </row>
    <row r="55" spans="1:6" ht="30" customHeight="1">
      <c r="A55" s="253" t="s">
        <v>822</v>
      </c>
      <c r="B55" s="254"/>
      <c r="C55" s="254"/>
      <c r="D55" s="254"/>
      <c r="E55" s="255"/>
    </row>
    <row r="56" spans="1:6" ht="115.2" customHeight="1">
      <c r="A56" s="272" t="s">
        <v>2759</v>
      </c>
      <c r="B56" s="273"/>
      <c r="C56" s="273"/>
      <c r="D56" s="273"/>
      <c r="E56" s="274"/>
      <c r="F56" s="26"/>
    </row>
    <row r="57" spans="1:6">
      <c r="A57" s="377" t="s">
        <v>821</v>
      </c>
      <c r="B57" s="377"/>
      <c r="C57" s="377"/>
      <c r="D57" s="377"/>
      <c r="E57" s="377"/>
    </row>
    <row r="58" spans="1:6">
      <c r="A58" s="378" t="s">
        <v>820</v>
      </c>
      <c r="B58" s="378"/>
      <c r="C58" s="378"/>
      <c r="D58" s="378"/>
      <c r="E58" s="378"/>
    </row>
    <row r="59" spans="1:6" ht="51.75" customHeight="1">
      <c r="A59" s="245" t="s">
        <v>283</v>
      </c>
      <c r="B59" s="246"/>
      <c r="C59" s="246"/>
      <c r="D59" s="246"/>
      <c r="E59" s="247"/>
    </row>
  </sheetData>
  <mergeCells count="57">
    <mergeCell ref="A17:E17"/>
    <mergeCell ref="A18:E18"/>
    <mergeCell ref="A19:E19"/>
    <mergeCell ref="A20:E20"/>
    <mergeCell ref="A33:E33"/>
    <mergeCell ref="A29:E29"/>
    <mergeCell ref="A1:E1"/>
    <mergeCell ref="A2:E2"/>
    <mergeCell ref="A3:E3"/>
    <mergeCell ref="A4:E4"/>
    <mergeCell ref="A7:E7"/>
    <mergeCell ref="A49:E49"/>
    <mergeCell ref="A26:E26"/>
    <mergeCell ref="A53:E53"/>
    <mergeCell ref="A59:E59"/>
    <mergeCell ref="A50:E50"/>
    <mergeCell ref="A51:E51"/>
    <mergeCell ref="A52:E52"/>
    <mergeCell ref="A30:E30"/>
    <mergeCell ref="A31:E31"/>
    <mergeCell ref="A32:E32"/>
    <mergeCell ref="A34:E34"/>
    <mergeCell ref="A35:E35"/>
    <mergeCell ref="A36:E36"/>
    <mergeCell ref="A37:E37"/>
    <mergeCell ref="A43:E43"/>
    <mergeCell ref="A44:E44"/>
    <mergeCell ref="A45:E45"/>
    <mergeCell ref="A46:E46"/>
    <mergeCell ref="A47:E47"/>
    <mergeCell ref="A48:E48"/>
    <mergeCell ref="A38:E38"/>
    <mergeCell ref="A39:E39"/>
    <mergeCell ref="A40:E40"/>
    <mergeCell ref="A41:E41"/>
    <mergeCell ref="A42:E42"/>
    <mergeCell ref="A8:E8"/>
    <mergeCell ref="B9:E9"/>
    <mergeCell ref="A10:E10"/>
    <mergeCell ref="A27:E27"/>
    <mergeCell ref="A28:E28"/>
    <mergeCell ref="A21:E21"/>
    <mergeCell ref="A22:E22"/>
    <mergeCell ref="A23:E23"/>
    <mergeCell ref="A24:E24"/>
    <mergeCell ref="A25:E25"/>
    <mergeCell ref="A11:E11"/>
    <mergeCell ref="A12:E12"/>
    <mergeCell ref="A13:E13"/>
    <mergeCell ref="A14:E14"/>
    <mergeCell ref="A15:E15"/>
    <mergeCell ref="A16:E16"/>
    <mergeCell ref="A56:E56"/>
    <mergeCell ref="A54:E54"/>
    <mergeCell ref="A57:E57"/>
    <mergeCell ref="A58:E58"/>
    <mergeCell ref="A55:E5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8DD401-6763-4D61-974E-96C7E9233CBF}"/>
</file>

<file path=customXml/itemProps2.xml><?xml version="1.0" encoding="utf-8"?>
<ds:datastoreItem xmlns:ds="http://schemas.openxmlformats.org/officeDocument/2006/customXml" ds:itemID="{186967F2-172E-4969-AD1A-78DE2456EF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Inmuebles propios</vt:lpstr>
      <vt:lpstr>Obra de arte</vt:lpstr>
      <vt:lpstr>VALORES ASEGU TRDM</vt:lpstr>
      <vt:lpstr>TRDM</vt:lpstr>
      <vt:lpstr>AUT</vt:lpstr>
      <vt:lpstr>RCE</vt:lpstr>
      <vt:lpstr>MANEJO</vt:lpstr>
      <vt:lpstr>IRF</vt:lpstr>
      <vt:lpstr>TR. VALORES</vt:lpstr>
      <vt:lpstr>AUTOS</vt:lpstr>
      <vt:lpstr>RC SERVIDORES</vt:lpstr>
      <vt:lpstr>CYBER</vt:lpstr>
      <vt:lpstr>RCSP</vt:lpstr>
      <vt:lpstr>TRDM!_GoBack</vt:lpstr>
      <vt:lpstr>'Inmuebles propios'!Área_de_impresión</vt:lpstr>
      <vt:lpstr>'RC SERVIDORES'!Área_de_impresión</vt:lpstr>
      <vt:lpstr>'Inmuebles propios'!Títulos_a_imprimir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2022-12-13T01:49:55Z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347b247-e90e-43a3-9d7b-004f14ae6873_Enabled">
    <vt:lpwstr>true</vt:lpwstr>
  </property>
  <property fmtid="{D5CDD505-2E9C-101B-9397-08002B2CF9AE}" pid="4" name="MSIP_Label_d347b247-e90e-43a3-9d7b-004f14ae6873_SetDate">
    <vt:lpwstr>2022-08-29T14:32:09Z</vt:lpwstr>
  </property>
  <property fmtid="{D5CDD505-2E9C-101B-9397-08002B2CF9AE}" pid="5" name="MSIP_Label_d347b247-e90e-43a3-9d7b-004f14ae6873_Method">
    <vt:lpwstr>Standard</vt:lpwstr>
  </property>
  <property fmtid="{D5CDD505-2E9C-101B-9397-08002B2CF9AE}" pid="6" name="MSIP_Label_d347b247-e90e-43a3-9d7b-004f14ae6873_Name">
    <vt:lpwstr>d347b247-e90e-43a3-9d7b-004f14ae6873</vt:lpwstr>
  </property>
  <property fmtid="{D5CDD505-2E9C-101B-9397-08002B2CF9AE}" pid="7" name="MSIP_Label_d347b247-e90e-43a3-9d7b-004f14ae6873_SiteId">
    <vt:lpwstr>76e3921f-489b-4b7e-9547-9ea297add9b5</vt:lpwstr>
  </property>
  <property fmtid="{D5CDD505-2E9C-101B-9397-08002B2CF9AE}" pid="8" name="MSIP_Label_d347b247-e90e-43a3-9d7b-004f14ae6873_ContentBits">
    <vt:lpwstr>0</vt:lpwstr>
  </property>
</Properties>
</file>