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12"/>
  <workbookPr defaultThemeVersion="124226"/>
  <mc:AlternateContent xmlns:mc="http://schemas.openxmlformats.org/markup-compatibility/2006">
    <mc:Choice Requires="x15">
      <x15ac:absPath xmlns:x15ac="http://schemas.microsoft.com/office/spreadsheetml/2010/11/ac" url="C:\Users\ARIASM\OneDrive - laprevisora\Documentos\MATILDE ARIAS\Año 2025\21 Contrato oficina de control interno\"/>
    </mc:Choice>
  </mc:AlternateContent>
  <xr:revisionPtr revIDLastSave="21" documentId="8_{F32F506E-97D4-4CE9-B26C-71D2EBBF703A}" xr6:coauthVersionLast="47" xr6:coauthVersionMax="47" xr10:uidLastSave="{9E681891-60DC-49A4-ABE3-B595E68A9890}"/>
  <bookViews>
    <workbookView xWindow="-110" yWindow="-110" windowWidth="19420" windowHeight="10420" xr2:uid="{00000000-000D-0000-FFFF-FFFF00000000}"/>
  </bookViews>
  <sheets>
    <sheet name="3.3.2 Perfiles Exp Adic, CertiF" sheetId="1" r:id="rId1"/>
    <sheet name="historial economico" sheetId="9" r:id="rId2"/>
  </sheets>
  <definedNames>
    <definedName name="_xlnm.Print_Area" localSheetId="0">'3.3.2 Perfiles Exp Adic, CertiF'!$A$27:$U$81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1" i="1" l="1"/>
  <c r="M79" i="1"/>
  <c r="N79" i="1"/>
  <c r="V79" i="1"/>
  <c r="S60" i="1"/>
  <c r="S27" i="1"/>
  <c r="F98" i="1" l="1"/>
  <c r="U22" i="1" l="1"/>
  <c r="M14" i="1"/>
  <c r="N14" i="1" s="1"/>
  <c r="D22" i="1"/>
  <c r="M21" i="1"/>
  <c r="N21" i="1" s="1"/>
  <c r="M19" i="1"/>
  <c r="N19" i="1" s="1"/>
  <c r="M17" i="1"/>
  <c r="N17" i="1" s="1"/>
  <c r="M18" i="1"/>
  <c r="N18" i="1" s="1"/>
  <c r="M20" i="1"/>
  <c r="N20" i="1" s="1"/>
  <c r="S16" i="1"/>
  <c r="S15" i="1"/>
  <c r="M13" i="1"/>
  <c r="N13" i="1" s="1"/>
  <c r="M11" i="1"/>
  <c r="N11" i="1" s="1"/>
  <c r="M12" i="1"/>
  <c r="N12" i="1" s="1"/>
  <c r="M15" i="1"/>
  <c r="N15" i="1" s="1"/>
  <c r="M16" i="1"/>
  <c r="N16" i="1" s="1"/>
  <c r="S11" i="1"/>
  <c r="M10" i="1"/>
  <c r="N10" i="1" s="1"/>
  <c r="S10" i="1"/>
  <c r="M9" i="1"/>
  <c r="N9" i="1" s="1"/>
  <c r="S9" i="1"/>
  <c r="M78" i="1"/>
  <c r="N78" i="1" s="1"/>
  <c r="M77" i="1"/>
  <c r="N77" i="1" s="1"/>
  <c r="M76" i="1"/>
  <c r="N76" i="1" s="1"/>
  <c r="M71" i="1"/>
  <c r="N71" i="1" s="1"/>
  <c r="M72" i="1"/>
  <c r="N72" i="1" s="1"/>
  <c r="M73" i="1"/>
  <c r="N73" i="1" s="1"/>
  <c r="M74" i="1"/>
  <c r="N74" i="1" s="1"/>
  <c r="M75" i="1"/>
  <c r="N75" i="1" s="1"/>
  <c r="M70" i="1"/>
  <c r="N70" i="1" s="1"/>
  <c r="M69" i="1"/>
  <c r="N69" i="1" s="1"/>
  <c r="M68" i="1"/>
  <c r="N68" i="1" s="1"/>
  <c r="M67" i="1"/>
  <c r="N67" i="1" s="1"/>
  <c r="M66" i="1"/>
  <c r="N66" i="1" s="1"/>
  <c r="M65" i="1"/>
  <c r="N65" i="1" s="1"/>
  <c r="S65" i="1"/>
  <c r="S40" i="1"/>
  <c r="S49" i="1"/>
  <c r="M64" i="1"/>
  <c r="N64" i="1" s="1"/>
  <c r="M63" i="1"/>
  <c r="N63" i="1" s="1"/>
  <c r="M62" i="1"/>
  <c r="N62" i="1" s="1"/>
  <c r="M61" i="1"/>
  <c r="N61" i="1" s="1"/>
  <c r="M60" i="1"/>
  <c r="N60" i="1" s="1"/>
  <c r="S36" i="1"/>
  <c r="M58" i="1"/>
  <c r="N58" i="1" s="1"/>
  <c r="M59" i="1"/>
  <c r="N59" i="1" s="1"/>
  <c r="M57" i="1"/>
  <c r="N57" i="1" s="1"/>
  <c r="M56" i="1"/>
  <c r="N56" i="1" s="1"/>
  <c r="M50" i="1"/>
  <c r="N50" i="1" s="1"/>
  <c r="M51" i="1"/>
  <c r="N51" i="1" s="1"/>
  <c r="M52" i="1"/>
  <c r="N52" i="1" s="1"/>
  <c r="M53" i="1"/>
  <c r="N53" i="1" s="1"/>
  <c r="M54" i="1"/>
  <c r="N54" i="1" s="1"/>
  <c r="M55" i="1"/>
  <c r="N55" i="1" s="1"/>
  <c r="M49" i="1"/>
  <c r="N49" i="1" s="1"/>
  <c r="M48" i="1"/>
  <c r="N48" i="1" s="1"/>
  <c r="M47" i="1"/>
  <c r="N47" i="1" s="1"/>
  <c r="M46" i="1"/>
  <c r="N46" i="1" s="1"/>
  <c r="M45" i="1"/>
  <c r="N45" i="1" s="1"/>
  <c r="M44" i="1"/>
  <c r="N44" i="1" s="1"/>
  <c r="M43" i="1"/>
  <c r="N43" i="1" s="1"/>
  <c r="M42" i="1"/>
  <c r="N42" i="1" s="1"/>
  <c r="M41" i="1"/>
  <c r="N41" i="1" s="1"/>
  <c r="M40" i="1"/>
  <c r="N40" i="1" s="1"/>
  <c r="M39" i="1"/>
  <c r="N39" i="1" s="1"/>
  <c r="M38" i="1"/>
  <c r="N38" i="1" s="1"/>
  <c r="M37" i="1"/>
  <c r="N37" i="1" s="1"/>
  <c r="M36" i="1"/>
  <c r="N36" i="1" s="1"/>
  <c r="M28" i="1"/>
  <c r="N28" i="1" s="1"/>
  <c r="M29" i="1"/>
  <c r="N29" i="1" s="1"/>
  <c r="M30" i="1"/>
  <c r="N30" i="1" s="1"/>
  <c r="M31" i="1"/>
  <c r="N31" i="1" s="1"/>
  <c r="M32" i="1"/>
  <c r="N32" i="1" s="1"/>
  <c r="M33" i="1"/>
  <c r="N33" i="1" s="1"/>
  <c r="M34" i="1"/>
  <c r="N34" i="1" s="1"/>
  <c r="M35" i="1"/>
  <c r="N35" i="1" s="1"/>
  <c r="M27" i="1"/>
  <c r="N27" i="1" s="1"/>
  <c r="U81" i="1" l="1"/>
  <c r="S17" i="1"/>
  <c r="S71" i="1"/>
  <c r="D11" i="9" l="1"/>
  <c r="D8" i="9" l="1"/>
  <c r="C8" i="9"/>
  <c r="B8" i="9"/>
  <c r="D5" i="9"/>
  <c r="D6" i="9"/>
  <c r="D7" i="9"/>
  <c r="D4" i="9"/>
  <c r="AB81" i="1"/>
  <c r="AA81" i="1" l="1"/>
  <c r="AC81" i="1" s="1"/>
</calcChain>
</file>

<file path=xl/sharedStrings.xml><?xml version="1.0" encoding="utf-8"?>
<sst xmlns="http://schemas.openxmlformats.org/spreadsheetml/2006/main" count="331" uniqueCount="175">
  <si>
    <t>INVITACIÓN ABIERTA No. 009 – 2025</t>
  </si>
  <si>
    <t xml:space="preserve">CAPÍTULO III - ASPECTOS HABILITANTES </t>
  </si>
  <si>
    <t>EVALUACIÓN del PROPONENTE - ERNST &amp; YOUNG SAS</t>
  </si>
  <si>
    <t>3.3 - CAPACIDAD TÉCNICA</t>
  </si>
  <si>
    <t>3.3.2 - EXPERIENCIA Y PERFIL DEL PERSONAL A CARGO DEL PROPONENTE</t>
  </si>
  <si>
    <t>3.3.1.  EQUIPO DE APOYO O TRABAJO</t>
  </si>
  <si>
    <t>No.</t>
  </si>
  <si>
    <t>NOMBRE</t>
  </si>
  <si>
    <t>TÍTULO</t>
  </si>
  <si>
    <t>ESPECIALIZACIÓN</t>
  </si>
  <si>
    <t>CERTIFICACIONES ISO 19001 Y 14001</t>
  </si>
  <si>
    <t>EXPERIENCIA</t>
  </si>
  <si>
    <t xml:space="preserve">ENTIDAD O EMPRESA </t>
  </si>
  <si>
    <t xml:space="preserve">CARGO o ACTIVIDAD </t>
  </si>
  <si>
    <t>FECHA INGRESO (D/M/AÑO)</t>
  </si>
  <si>
    <t>FECHA DE RETIRO O TERMINACIÓN (D/M/AÑO)</t>
  </si>
  <si>
    <t>Participación contratos</t>
  </si>
  <si>
    <t xml:space="preserve">
Mínima requerida</t>
  </si>
  <si>
    <t>Total  Experiencia -  Experiencia según certificación firma</t>
  </si>
  <si>
    <t>Adicional</t>
  </si>
  <si>
    <t>Cumple con perfil profesional</t>
  </si>
  <si>
    <t>Puntos adicionales
4.1.2.2</t>
  </si>
  <si>
    <t>dias</t>
  </si>
  <si>
    <t>año</t>
  </si>
  <si>
    <t>Ingreso</t>
  </si>
  <si>
    <t>Retiro</t>
  </si>
  <si>
    <t>Años relacionada</t>
  </si>
  <si>
    <t>Un Gerente- Coordinador del proyecto con una dedicación exclusiva de tiempo completo.</t>
  </si>
  <si>
    <t>Título profesional en las disciplinas académicas de Ingeniería Industrial, Ingeniería de Sistemas, Administración de Empresas, Administración Pública, Economía, Contaduría, o programas que sean afines al objeto del contrato y que pertenezcan a los núcleos básicos de conocimientos de Economía, Administración, Contaduría, Ingeniería Industrial o Ingeniería de sistemas, telemática y afines.
Maestría y/o Especialización en Control de Gestión, Control Interno, Gerencia de proyectos, Riesgos Financieros y/o Gerencia de Riesgos y Seguros o afines.</t>
  </si>
  <si>
    <t>Específica mínima de cinco (5) años como Gerente o Coordinador General o Líder de Auditoría o Auditor en compañías de seguros y/o de entidades del sector financieros vigiladas por la Superintendencia Financiera de Colombia.</t>
  </si>
  <si>
    <t>Carolina Rincón</t>
  </si>
  <si>
    <t>Administración de empresas</t>
  </si>
  <si>
    <t>Especialista en Auditoría de
control interno y
aseguramiento</t>
  </si>
  <si>
    <t>N/A</t>
  </si>
  <si>
    <t>Ernest Young :
La previsora  Compañía de seguros.</t>
  </si>
  <si>
    <t>Servicios profesionales OCI</t>
  </si>
  <si>
    <t>P</t>
  </si>
  <si>
    <t>Cinco (5)
Auditores internos: mínimo cuatro (4) Senior, un (1) Staff</t>
  </si>
  <si>
    <t>Para los auditores Senior, Título profesional en las disciplinas académicas de Ingeniería Industrial, Ingeniería de Sistemas, Administración de Empresas, Administración Pública, Contaduría, Economía, Derecho, o programas que sean afines al objeto del contrato y que pertenezcan a los núcleos básicos de conocimientos de Economía, Administración, Contaduría, Derecho, Ingeniería Industrial o Ingeniería de sistemas, telemática y afines.
Maestría y/o Especialización en Control Interno de Gestión, en Auditoría, en Riesgos financieros, o afines a procesos de control interno, procesos de auditoría, manejo y/o administración de riesgos financieros, de seguros o finanzas que hagan parte de los núcleos básicos de conocimientos de Administración, Contaduría, Derecho, o Ingeniería de sistemas, telemática y afines.
Certificados como Auditor Interno en ISO 9001:2015 e ISO 14001,
Para el auditor Staff, Título profesional en las disciplinas académicas de Ingeniería Industrial, Ingeniería de Sistemas, Administración de Empresas, Administración Pública, Contaduría, Economía.</t>
  </si>
  <si>
    <t>Para los auditores Senior, especifica mínima de tres (3) años en Auditoría Interna de Gestión en compañías de seguros y/o de entidades del sector financiero vigiladas por la Superintendencia Financiera de Colombia.
Dentro de la experiencia del auditor contable, obligatorio en el equipo de trabajo, debe certificar experiencia mínima de un año en Normas Internacionales de Información Financiera – NIIF, en el sector asegurador y/o en entidades del sector financiero vigiladas por la Superintendencia Financiera de Colombia.
Para el auditor Staff, específica mínima de un (1) año en Auditoría Interna de Gestión en compañías de seguros y/o de entidades del sector financiero vigiladas por la Superintendencia Financiera de Colombia.</t>
  </si>
  <si>
    <t>Lady Adriana Huerfano</t>
  </si>
  <si>
    <t>Contaduría Pública</t>
  </si>
  <si>
    <t>Especialisatra en revisoria fiscal y auditoria forence</t>
  </si>
  <si>
    <t>Luz Angela Pinilla Bernal</t>
  </si>
  <si>
    <t>Especialisatra en auditoria internacional y aseguramiento de información</t>
  </si>
  <si>
    <t xml:space="preserve">Ernest Young : 
Fiduciaria la Previsora.
</t>
  </si>
  <si>
    <t>Ginna Paola Gutierrez Caceres</t>
  </si>
  <si>
    <t>Ingeniera industrial</t>
  </si>
  <si>
    <t>Especialisatra en gerencia de calidad</t>
  </si>
  <si>
    <t>Kreston Colombia</t>
  </si>
  <si>
    <t>Jenny patricia Cardenas Rodriguez</t>
  </si>
  <si>
    <t>Especialización en aseguramiento en contro interno</t>
  </si>
  <si>
    <t>Ernest Young : 
Larrain Vial Colombia</t>
  </si>
  <si>
    <t>José Francisco Pineda Guzman</t>
  </si>
  <si>
    <t>Abogado</t>
  </si>
  <si>
    <t xml:space="preserve">Ernest Young : 
Findeter
</t>
  </si>
  <si>
    <t>Dos (2) Auditores de Sistemas</t>
  </si>
  <si>
    <t>Título profesional en las disciplinas académicas de Ingeniería de Sistemas, Administración de Sistemas Informáticos, o afines al objeto del contrato y que hagan parte del núcleo básico de conocimiento de Ingeniería de sistemas, telemática y afines.</t>
  </si>
  <si>
    <t>Especifica mínima de tres (3) años en Auditoría de Sistemas en compañías de seguros y/o de entidades del sector financiero vigiladas por la  Superintendencia Financiera de Colombia</t>
  </si>
  <si>
    <t>Graciela Peñuela</t>
  </si>
  <si>
    <t>Ingeniería de sistemas con enfasis en telecomunicaciones</t>
  </si>
  <si>
    <t>Especialista en
Administración de Riesgos
Informáticos</t>
  </si>
  <si>
    <t xml:space="preserve">Deceval
</t>
  </si>
  <si>
    <t>Especialista de auditoria de TI</t>
  </si>
  <si>
    <t>Ecnipagos</t>
  </si>
  <si>
    <t>Auditor sistemas</t>
  </si>
  <si>
    <t xml:space="preserve">Ernest Young : 
Previsora
</t>
  </si>
  <si>
    <t>Diana Ordoñez</t>
  </si>
  <si>
    <t>Ingeniería de sistemas</t>
  </si>
  <si>
    <t>Especialista en seguridad
de la información</t>
  </si>
  <si>
    <t>EQUIPO DE APOYO</t>
  </si>
  <si>
    <t>TOTAL PUNTOS EQUIPO MÍNIMO</t>
  </si>
  <si>
    <t>3.3.2.  EQUIPO EXPERTO</t>
  </si>
  <si>
    <t>Total  Experiencia -  Experiencia según certificación</t>
  </si>
  <si>
    <t>Un (1) Experto en riesgos</t>
  </si>
  <si>
    <t>Título profesional en las disciplinas académicas de Ingeniería Industrial, Ingeniería de Sistemas, Administración de Empresas, Economía, Administración Pública, Finanzas, Contador Público o Ingeniero Financiero.
Maestría y/o Especialización en Administración y Gestión del Riesgo o Riesgos Financieros, o Gestión del Riesgo y Control de Instituciones Financieras.</t>
  </si>
  <si>
    <t>Especifica mínima de cinco (5) años como líder de proyectos en Administración del Riesgo en el sector asegurador.</t>
  </si>
  <si>
    <t>Lucila Adriana Ochoa Ramirez</t>
  </si>
  <si>
    <t>Gestión de Riesgos Financieros</t>
  </si>
  <si>
    <t>Ernest Young :
Positiva Comopañía de seguros. Contrato 889-2014</t>
  </si>
  <si>
    <t>Auditor</t>
  </si>
  <si>
    <t>Ernest Young :
Positiva Comopañía de seguros. Contrato 774-2016</t>
  </si>
  <si>
    <t>Servicios profesionales apoyo OCI</t>
  </si>
  <si>
    <t>Ernest Young :
Previsora Seguros S.A. contrato 017 del 2018</t>
  </si>
  <si>
    <t>Ernest Young :
Nerkley International Seguros Colombia. Contrato junio 2019, otrosi No.1</t>
  </si>
  <si>
    <t>Ernest Young :
Jmalucelli Travelers Seguros</t>
  </si>
  <si>
    <t>Ernest Young :
Previsora Seguros S.A. contrato 083 del 2022</t>
  </si>
  <si>
    <t>Un (1) Experto legal</t>
  </si>
  <si>
    <t>Título profesional en la disciplina académica de Derecho.
Maestría y/o Especialización en Derecho Procesal, Derecho Administrativo, Derecho Contractual, Derecho laboral o Gestión pública en instituciones administrativas o en derecho tributario o administración tributaria y hacienda pública o derecho comercial, derecho financiero y bursátil y/o de seguros, o especializaciones afines al objeto del contrato que hagan parte del Núcleo Básico de Conocimiento de Derecho.</t>
  </si>
  <si>
    <t>Específica mínima de cinco (5) años, desarrollando actividades de evaluación, seguimiento o asesoría a procesos contractuales o de derecho administrativo o comercial como auditor legal en entidades aseguradoras.</t>
  </si>
  <si>
    <t>Carlos Mario Sandoval Martinez</t>
  </si>
  <si>
    <t>Gestión pública e instituciones administrativas</t>
  </si>
  <si>
    <t xml:space="preserve">Ernest Young :
Positiva Comopañía de seguros. Contrato 889-2014
</t>
  </si>
  <si>
    <t xml:space="preserve">Ernest Young :
La previsora  Compañía de seguros. Contrato 020-2015
</t>
  </si>
  <si>
    <t>Ernest Young :
Positiva Comopañía de seguros. Contrato774-2014</t>
  </si>
  <si>
    <t xml:space="preserve">Ernest Young :
La previsora  Compañía de seguros. Contrato 017-2018
</t>
  </si>
  <si>
    <t>Un (1) Experto Contable</t>
  </si>
  <si>
    <t>Título profesional en la disciplina académica de Contaduría.
Maestría y/o Especialización relacionada con normas internacionales de información financiera, Dirección y Gestión financiera, Gestión de riesgos financieros, auditoría y revisoría fiscal, finanzas, Gerencia tributaria, costos y presupuestos, o especializaciones afines al objeto del contrato y que haga parte del núcleo básico de conocimiento de Contaduría.</t>
  </si>
  <si>
    <t>Específica mínima de cinco (5) años en auditoría de procesos contables y/o financieros, con aplicación de las Normas Internacionales de Información Financiera NIIF. Solvencia II, Inversiones, Cálculos actuariales y/o contabilidad en el sector asegurador o financiero.</t>
  </si>
  <si>
    <t>Luisa Fernanda Chavez Pardo</t>
  </si>
  <si>
    <t>Revisoria FISCAL y auditoria forence</t>
  </si>
  <si>
    <t xml:space="preserve">  </t>
  </si>
  <si>
    <r>
      <t xml:space="preserve">Título profesional en las disciplinas académicas de Ingeniería Industrial, Ingeniería de Sistemas, Administración de Empresas, Economía, Administración Pública, Contador Público, Ingeniero Financiero o programas que sean afines al objeto del contrato y que pertenezcan a los núcleos básicos de conocimientos de Economía, Administración o Contaduría.
Maestría y/o Especialización en Gestión de Procesos o de Gestión de Calidad, en administración de empresas, en sistemas gerenciales de ingeniería, en Ingeniería Industrial, en Dirección Estratégica o que sean afines a la gestión de procesos o de calidad.
</t>
    </r>
    <r>
      <rPr>
        <sz val="12"/>
        <color rgb="FFFF0000"/>
        <rFont val="Arial Narrow"/>
        <family val="2"/>
      </rPr>
      <t>Certifcados como auditor interno en ISO9001:2015 e ISO 14001</t>
    </r>
  </si>
  <si>
    <t>Específica mínima de cinco (5) años en evaluación de Procesos y/o Implementación del Sistema de Gestión de la Calidad y/o Gestión Ambiental y/o Innovación.</t>
  </si>
  <si>
    <t>Alejandro Ayala</t>
  </si>
  <si>
    <t>Especialista en Gerencia e
Proyectos</t>
  </si>
  <si>
    <r>
      <t xml:space="preserve">P </t>
    </r>
    <r>
      <rPr>
        <b/>
        <sz val="8"/>
        <color theme="5" tint="0.39997558519241921"/>
        <rFont val="Verdana"/>
        <family val="2"/>
      </rPr>
      <t>:</t>
    </r>
    <r>
      <rPr>
        <b/>
        <sz val="18"/>
        <color theme="5" tint="0.39997558519241921"/>
        <rFont val="Wingdings 2"/>
        <family val="1"/>
        <charset val="2"/>
      </rPr>
      <t xml:space="preserve"> </t>
    </r>
    <r>
      <rPr>
        <sz val="8"/>
        <color theme="1"/>
        <rFont val="Verdana"/>
        <family val="2"/>
      </rPr>
      <t>Se justifica haciendo una comparación de las asignaturas de gerencia de proyectos y gerencia estrategica</t>
    </r>
    <r>
      <rPr>
        <b/>
        <sz val="12"/>
        <color theme="5" tint="0.39997558519241921"/>
        <rFont val="Verdana"/>
        <family val="2"/>
      </rPr>
      <t>.</t>
    </r>
  </si>
  <si>
    <t>Ernest Young : 
Findeter</t>
  </si>
  <si>
    <t>Ernest Young : 
Banco de Bogotá, contrato 4-15-13</t>
  </si>
  <si>
    <t>Ernest Young : 
Fiduciaria la Previsora.
Contrato 1-9000-119-2016</t>
  </si>
  <si>
    <t>23/12/*2016</t>
  </si>
  <si>
    <t xml:space="preserve">Ernest Young :
Scotia bank Colpatria
</t>
  </si>
  <si>
    <t>Asistir al banco en el proceso de integración y optimización mapa de procesos.</t>
  </si>
  <si>
    <t xml:space="preserve">Ernest Young :
Berkley International seguros colombiaScotia bank Colpatria
</t>
  </si>
  <si>
    <t>Ernest Young :
Positiva Comopañía de seguros.</t>
  </si>
  <si>
    <t>Prestación servicios migración ARP SAC</t>
  </si>
  <si>
    <t>Un (1) Experto en tecnologías y seguridad de la información</t>
  </si>
  <si>
    <t>Título profesional en las disciplinas académicas de Ingeniería de Sistemas o Ingeniería electrónica.
Maestría y/o Especialización en Tecnologías, seguridad de la información o sistemas de información,</t>
  </si>
  <si>
    <t>Específica mínima de cinco (5) años en Auditoría de Tecnologías de la Información, Hacking ético, en compañías de seguros o del sector financiero.
Adicionalmente demostrar experiencia de un (1) año en diseño y/o desarrollo y/o implementación de procesos con inteligencia artificial.</t>
  </si>
  <si>
    <t>William Cifuentes</t>
  </si>
  <si>
    <t>Ingeniero electrónico</t>
  </si>
  <si>
    <t>Maestría en ingeniería -
Sistemas y computación</t>
  </si>
  <si>
    <t xml:space="preserve">Ernest Young :
Banco Davivienda
</t>
  </si>
  <si>
    <t>Haking Etica</t>
  </si>
  <si>
    <t>Evaluación independiente Sistema de control Interna</t>
  </si>
  <si>
    <t>Larrain Vial Colombia</t>
  </si>
  <si>
    <t>Un (1) Experto técnico en seguros y reaseguros.</t>
  </si>
  <si>
    <t>Título profesional en las disciplinas académicas de Ingeniería Industrial, Ingeniería de Sistemas, Administración de Empresas, Economía, Administración Pública, Contaduría, o programas que sean afines al objeto del contrato y que pertenezcan a los núcleos básicos de conocimientos de Economía, Administración o Contaduría.
Maestría y/o Especialización en Seguros, Derecho de seguros, Responsabilidad civil y seguros, Administración de riesgos y seguros, Gerencia de Seguros o especializaciones relacionadas al sector asegurador.</t>
  </si>
  <si>
    <t>Específica mínima de cinco (5) años en empresas del sector asegurador.</t>
  </si>
  <si>
    <t>Diana González</t>
  </si>
  <si>
    <t>Especialista en Gerencia de
riesgos y seguros</t>
  </si>
  <si>
    <t xml:space="preserve">31
</t>
  </si>
  <si>
    <t>Ernest Young :
Previsora</t>
  </si>
  <si>
    <t xml:space="preserve">Ernest Young :
Berkley International de Seguros Colombia
</t>
  </si>
  <si>
    <t>Un (1) Experto en Auditoría Médica</t>
  </si>
  <si>
    <r>
      <t>Título profesional en la disciplina académica de Medicina,
Maestría y/o Especialización en Gerencia de servicios de salud y</t>
    </r>
    <r>
      <rPr>
        <sz val="12"/>
        <color rgb="FFFF0000"/>
        <rFont val="Arial Narrow"/>
        <family val="2"/>
      </rPr>
      <t>/o auditoría médica. y/o auditoria en salud.</t>
    </r>
  </si>
  <si>
    <t>Específica mínima de cinco (5) años en auditoría de cuentas médicas.</t>
  </si>
  <si>
    <t>Bernardo Arturo Rivera</t>
  </si>
  <si>
    <t>Médico Cirujano</t>
  </si>
  <si>
    <t>Especialista en Auditoría en
salud</t>
  </si>
  <si>
    <t>Prestación de servicio como auditor medico</t>
  </si>
  <si>
    <t>Famisanar</t>
  </si>
  <si>
    <t>Total puntaje equipo minimo</t>
  </si>
  <si>
    <t>TOTAL PUNTOS EXPERTOS</t>
  </si>
  <si>
    <t>TOTAL PUNTOS EXPERTOS Y EQUIPO MÍNIMO</t>
  </si>
  <si>
    <t>CAPITULO 4 - NUMERAL 1 ASPECTOS CALIFICABLES</t>
  </si>
  <si>
    <t>C. Valores agregados  - 1.  Certificaciones CIA</t>
  </si>
  <si>
    <t>Certificación -</t>
  </si>
  <si>
    <t>Competencias</t>
  </si>
  <si>
    <t>Porcentaje máximo</t>
  </si>
  <si>
    <t xml:space="preserve">Total Certificaciones </t>
  </si>
  <si>
    <t>Certificación CIA - equipo de expertos</t>
  </si>
  <si>
    <t>En riesgos</t>
  </si>
  <si>
    <t>Legales</t>
  </si>
  <si>
    <t>En procesos según cadena de valor de Previsora</t>
  </si>
  <si>
    <t>Tecnología y seguridad de la información.</t>
  </si>
  <si>
    <t>Experto técnico en seguros y reaseguros.</t>
  </si>
  <si>
    <t>Gerente coordinador del proyecto</t>
  </si>
  <si>
    <t>C. Valores agregados  - 2. Certificaciones COBIT o CISA</t>
  </si>
  <si>
    <t>Certificaciones COBIT o CISA</t>
  </si>
  <si>
    <t>Auditor de sistemas 1</t>
  </si>
  <si>
    <t>Auditor de sistemas 2</t>
  </si>
  <si>
    <t>Total puntaje COBIT o CISA</t>
  </si>
  <si>
    <t>4.1.1 EVALUACIÓN OFERTA ECONÓMICA 100 PUNTOS</t>
  </si>
  <si>
    <t>VIGENCIA</t>
  </si>
  <si>
    <t>VALOR SIN IVA</t>
  </si>
  <si>
    <t>IVA</t>
  </si>
  <si>
    <t>VALOR TOTAL</t>
  </si>
  <si>
    <t>2022: Comprendida
entre el 1 de octubre
2022 31 de diciembre
2022</t>
  </si>
  <si>
    <t>2023: Comprendida
entre el 1 de enero
2023 31 de diciembre
2023</t>
  </si>
  <si>
    <t>2024: Comprendida
entre el 1 de enero
2024 31 de diciembre
2024</t>
  </si>
  <si>
    <t>2025: Comprendida
entre el 1 de enero
2025 – 30 de
septiembre 2025</t>
  </si>
  <si>
    <t>Total</t>
  </si>
  <si>
    <t>Valor CDP 2022</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</si>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</sst>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_-&quot;$&quot;\ * #,##0_-;\-&quot;$&quot;\ * #,##0_-;_-&quot;$&quot;\ * &quot;-&quot;??_-;_-@_-"/>
    <numFmt numFmtId="166" formatCode="dd/mm/yyyy;@"/>
    <numFmt numFmtId="167" formatCode="0.0"/>
  </numFmts>
  <fonts count="28">
    <font>
      <sz val="11"/>
      <color theme="1"/>
      <name val="Calibri"/>
      <family val="2"/>
      <scheme val="minor"/>
    </font>
    <font>
      <b/>
      <sz val="11"/>
      <color theme="1"/>
      <name val="Calibri"/>
      <family val="2"/>
      <scheme val="minor"/>
    </font>
    <font>
      <b/>
      <sz val="12"/>
      <color theme="1"/>
      <name val="Arial Narrow"/>
      <family val="2"/>
    </font>
    <font>
      <sz val="12"/>
      <color theme="1"/>
      <name val="Arial Narrow"/>
      <family val="2"/>
    </font>
    <font>
      <b/>
      <sz val="14"/>
      <color theme="1"/>
      <name val="Calibri"/>
      <family val="2"/>
      <scheme val="minor"/>
    </font>
    <font>
      <sz val="9"/>
      <color rgb="FF000000"/>
      <name val="Arial"/>
      <family val="2"/>
    </font>
    <font>
      <sz val="9"/>
      <color theme="1"/>
      <name val="Arial"/>
      <family val="2"/>
    </font>
    <font>
      <sz val="11"/>
      <color theme="1"/>
      <name val="Calibri"/>
      <family val="2"/>
      <scheme val="minor"/>
    </font>
    <font>
      <b/>
      <sz val="11"/>
      <color theme="1"/>
      <name val="Arial Arrow"/>
    </font>
    <font>
      <sz val="10"/>
      <name val="Arial"/>
      <family val="2"/>
    </font>
    <font>
      <sz val="8"/>
      <name val="Calibri"/>
      <family val="2"/>
      <scheme val="minor"/>
    </font>
    <font>
      <b/>
      <sz val="11"/>
      <color theme="0"/>
      <name val="Calibri"/>
      <family val="2"/>
      <scheme val="minor"/>
    </font>
    <font>
      <b/>
      <sz val="10"/>
      <name val="Arial"/>
      <family val="2"/>
    </font>
    <font>
      <sz val="10"/>
      <color theme="1"/>
      <name val="Arial"/>
      <family val="2"/>
    </font>
    <font>
      <b/>
      <sz val="10"/>
      <color theme="0"/>
      <name val="Arial"/>
      <family val="2"/>
    </font>
    <font>
      <sz val="12"/>
      <color theme="0"/>
      <name val="Calibri"/>
      <family val="2"/>
      <scheme val="minor"/>
    </font>
    <font>
      <b/>
      <sz val="14"/>
      <color theme="0"/>
      <name val="Calibri"/>
      <family val="2"/>
      <scheme val="minor"/>
    </font>
    <font>
      <b/>
      <sz val="12"/>
      <color theme="0"/>
      <name val="Calibri"/>
      <family val="2"/>
      <scheme val="minor"/>
    </font>
    <font>
      <sz val="12"/>
      <color rgb="FFFF0000"/>
      <name val="Arial Narrow"/>
      <family val="2"/>
    </font>
    <font>
      <b/>
      <sz val="16"/>
      <color theme="1"/>
      <name val="Arial Narrow"/>
      <family val="2"/>
    </font>
    <font>
      <b/>
      <sz val="16"/>
      <color rgb="FF00B050"/>
      <name val="Wingdings 2"/>
      <family val="1"/>
      <charset val="2"/>
    </font>
    <font>
      <sz val="12"/>
      <color theme="1"/>
      <name val="Calibri"/>
      <family val="2"/>
      <scheme val="minor"/>
    </font>
    <font>
      <sz val="12"/>
      <color rgb="FF000000"/>
      <name val="Arial"/>
      <family val="2"/>
    </font>
    <font>
      <b/>
      <sz val="18"/>
      <color theme="5" tint="0.39997558519241921"/>
      <name val="Wingdings 2"/>
      <family val="1"/>
      <charset val="2"/>
    </font>
    <font>
      <b/>
      <sz val="18"/>
      <color rgb="FF00B050"/>
      <name val="Wingdings 2"/>
      <family val="1"/>
      <charset val="2"/>
    </font>
    <font>
      <b/>
      <sz val="8"/>
      <color theme="5" tint="0.39997558519241921"/>
      <name val="Verdana"/>
      <family val="2"/>
    </font>
    <font>
      <b/>
      <sz val="12"/>
      <color theme="5" tint="0.39997558519241921"/>
      <name val="Verdana"/>
      <family val="2"/>
    </font>
    <font>
      <sz val="8"/>
      <color theme="1"/>
      <name val="Verdana"/>
      <family val="2"/>
    </font>
  </fonts>
  <fills count="14">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00B0F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0070C0"/>
        <bgColor indexed="64"/>
      </patternFill>
    </fill>
    <fill>
      <patternFill patternType="solid">
        <fgColor theme="0" tint="-4.9989318521683403E-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43" fontId="7" fillId="0" borderId="0" applyFont="0" applyFill="0" applyBorder="0" applyAlignment="0" applyProtection="0"/>
    <xf numFmtId="164" fontId="7" fillId="0" borderId="0" applyFont="0" applyFill="0" applyBorder="0" applyAlignment="0" applyProtection="0"/>
    <xf numFmtId="0" fontId="9" fillId="0" borderId="0"/>
  </cellStyleXfs>
  <cellXfs count="264">
    <xf numFmtId="0" fontId="0" fillId="0" borderId="0" xfId="0"/>
    <xf numFmtId="0" fontId="0" fillId="0" borderId="4" xfId="0" applyBorder="1" applyAlignment="1">
      <alignment horizontal="center" vertical="center"/>
    </xf>
    <xf numFmtId="0" fontId="4" fillId="0" borderId="0" xfId="0" applyFont="1"/>
    <xf numFmtId="0" fontId="0" fillId="0" borderId="0" xfId="0" applyAlignment="1">
      <alignment horizontal="center" vertical="center"/>
    </xf>
    <xf numFmtId="0" fontId="0" fillId="3" borderId="4" xfId="0" applyFill="1" applyBorder="1" applyAlignment="1">
      <alignment horizontal="center" vertical="center"/>
    </xf>
    <xf numFmtId="0" fontId="0" fillId="0" borderId="0" xfId="0" applyAlignment="1">
      <alignment vertical="center"/>
    </xf>
    <xf numFmtId="0" fontId="2" fillId="0" borderId="0" xfId="0" applyFont="1" applyAlignment="1">
      <alignment horizontal="center" vertical="center" wrapText="1"/>
    </xf>
    <xf numFmtId="0" fontId="5" fillId="0" borderId="4"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1" fillId="2" borderId="0" xfId="0" applyFont="1" applyFill="1"/>
    <xf numFmtId="0" fontId="0" fillId="2" borderId="0" xfId="0" applyFill="1"/>
    <xf numFmtId="0" fontId="1" fillId="0" borderId="13" xfId="0" applyFont="1" applyBorder="1" applyAlignment="1">
      <alignment vertical="center" wrapText="1"/>
    </xf>
    <xf numFmtId="0" fontId="1" fillId="0" borderId="15" xfId="0" applyFont="1" applyBorder="1" applyAlignment="1">
      <alignment vertical="center" wrapText="1"/>
    </xf>
    <xf numFmtId="0" fontId="1" fillId="0" borderId="25" xfId="0" applyFont="1" applyBorder="1" applyAlignment="1">
      <alignment vertical="center" wrapText="1"/>
    </xf>
    <xf numFmtId="0" fontId="1" fillId="0" borderId="16" xfId="0" applyFont="1" applyBorder="1" applyAlignment="1">
      <alignment vertical="center" wrapText="1"/>
    </xf>
    <xf numFmtId="165" fontId="0" fillId="0" borderId="14" xfId="2" applyNumberFormat="1" applyFont="1" applyBorder="1" applyAlignment="1">
      <alignment vertical="center"/>
    </xf>
    <xf numFmtId="165" fontId="0" fillId="0" borderId="27" xfId="2" applyNumberFormat="1" applyFont="1" applyBorder="1" applyAlignment="1">
      <alignment vertical="center"/>
    </xf>
    <xf numFmtId="165" fontId="0" fillId="0" borderId="4" xfId="2" applyNumberFormat="1" applyFont="1" applyBorder="1" applyAlignment="1">
      <alignment vertical="center"/>
    </xf>
    <xf numFmtId="165" fontId="0" fillId="0" borderId="28" xfId="2" applyNumberFormat="1" applyFont="1" applyBorder="1" applyAlignment="1">
      <alignment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165" fontId="1" fillId="5" borderId="29" xfId="2" applyNumberFormat="1" applyFont="1" applyFill="1" applyBorder="1" applyAlignment="1">
      <alignment vertical="center"/>
    </xf>
    <xf numFmtId="165" fontId="1" fillId="5" borderId="33" xfId="2" applyNumberFormat="1" applyFont="1" applyFill="1" applyBorder="1" applyAlignment="1">
      <alignment vertical="center"/>
    </xf>
    <xf numFmtId="0" fontId="1" fillId="5" borderId="34" xfId="0" applyFont="1" applyFill="1" applyBorder="1" applyAlignment="1">
      <alignment vertical="center"/>
    </xf>
    <xf numFmtId="165" fontId="0" fillId="0" borderId="17" xfId="2" applyNumberFormat="1" applyFont="1" applyBorder="1" applyAlignment="1">
      <alignment vertical="center"/>
    </xf>
    <xf numFmtId="165" fontId="0" fillId="0" borderId="30" xfId="2" applyNumberFormat="1" applyFont="1" applyBorder="1" applyAlignment="1">
      <alignment vertical="center"/>
    </xf>
    <xf numFmtId="0" fontId="1" fillId="0" borderId="0" xfId="0" applyFont="1" applyAlignment="1">
      <alignment horizontal="right" vertical="center"/>
    </xf>
    <xf numFmtId="165" fontId="1" fillId="0" borderId="1" xfId="0" applyNumberFormat="1" applyFont="1" applyBorder="1" applyAlignment="1">
      <alignment vertical="center"/>
    </xf>
    <xf numFmtId="43" fontId="0" fillId="0" borderId="0" xfId="1" applyFont="1" applyAlignment="1">
      <alignment vertical="center"/>
    </xf>
    <xf numFmtId="0" fontId="9" fillId="0" borderId="4" xfId="3" applyBorder="1" applyAlignment="1" applyProtection="1">
      <alignment horizontal="left" vertical="top"/>
      <protection locked="0"/>
    </xf>
    <xf numFmtId="14" fontId="9" fillId="8" borderId="4" xfId="3" applyNumberFormat="1" applyFill="1" applyBorder="1" applyAlignment="1" applyProtection="1">
      <alignment horizontal="center" vertical="center"/>
      <protection locked="0"/>
    </xf>
    <xf numFmtId="14" fontId="13" fillId="8" borderId="4" xfId="3" applyNumberFormat="1" applyFont="1" applyFill="1" applyBorder="1" applyAlignment="1" applyProtection="1">
      <alignment horizontal="center" vertical="center"/>
      <protection locked="0"/>
    </xf>
    <xf numFmtId="14" fontId="9" fillId="0" borderId="4" xfId="0" applyNumberFormat="1" applyFont="1" applyBorder="1" applyAlignment="1" applyProtection="1">
      <alignment horizontal="center" vertical="center"/>
      <protection locked="0"/>
    </xf>
    <xf numFmtId="14" fontId="9" fillId="0" borderId="4" xfId="3" applyNumberFormat="1" applyBorder="1" applyAlignment="1" applyProtection="1">
      <alignment horizontal="center" vertical="center"/>
      <protection locked="0"/>
    </xf>
    <xf numFmtId="0" fontId="9" fillId="0" borderId="4" xfId="3" applyBorder="1" applyAlignment="1" applyProtection="1">
      <alignment horizontal="left" vertical="center" wrapText="1"/>
      <protection locked="0"/>
    </xf>
    <xf numFmtId="0" fontId="9" fillId="0" borderId="0" xfId="3" applyAlignment="1" applyProtection="1">
      <alignment vertical="center" wrapText="1"/>
      <protection locked="0"/>
    </xf>
    <xf numFmtId="0" fontId="9" fillId="0" borderId="0" xfId="3" applyProtection="1">
      <protection locked="0"/>
    </xf>
    <xf numFmtId="0" fontId="12" fillId="0" borderId="0" xfId="3" applyFont="1" applyAlignment="1" applyProtection="1">
      <alignment horizontal="center"/>
      <protection locked="0"/>
    </xf>
    <xf numFmtId="1" fontId="9" fillId="0" borderId="4" xfId="3" applyNumberFormat="1" applyBorder="1" applyAlignment="1" applyProtection="1">
      <alignment horizontal="center" vertical="center"/>
      <protection hidden="1"/>
    </xf>
    <xf numFmtId="166" fontId="9" fillId="0" borderId="4" xfId="0" applyNumberFormat="1" applyFont="1" applyBorder="1" applyAlignment="1" applyProtection="1">
      <alignment horizontal="center" vertical="center"/>
      <protection locked="0"/>
    </xf>
    <xf numFmtId="2" fontId="9" fillId="0" borderId="4" xfId="3" applyNumberFormat="1" applyBorder="1" applyAlignment="1" applyProtection="1">
      <alignment horizontal="center" vertical="center"/>
      <protection hidden="1"/>
    </xf>
    <xf numFmtId="167" fontId="9" fillId="0" borderId="4" xfId="3" applyNumberFormat="1" applyBorder="1" applyAlignment="1" applyProtection="1">
      <alignment horizontal="center" vertical="center"/>
      <protection hidden="1"/>
    </xf>
    <xf numFmtId="0" fontId="9" fillId="0" borderId="0" xfId="3" applyAlignment="1" applyProtection="1">
      <alignment horizontal="left" vertical="top"/>
      <protection locked="0"/>
    </xf>
    <xf numFmtId="0" fontId="9" fillId="0" borderId="0" xfId="3" applyAlignment="1" applyProtection="1">
      <alignment horizontal="left" vertical="center" wrapText="1"/>
      <protection locked="0"/>
    </xf>
    <xf numFmtId="14" fontId="9" fillId="0" borderId="0" xfId="3" applyNumberFormat="1" applyAlignment="1" applyProtection="1">
      <alignment horizontal="center" vertical="center"/>
      <protection locked="0"/>
    </xf>
    <xf numFmtId="0" fontId="9" fillId="0" borderId="0" xfId="3" applyAlignment="1" applyProtection="1">
      <alignment horizontal="center" vertical="center"/>
      <protection hidden="1"/>
    </xf>
    <xf numFmtId="0" fontId="9" fillId="0" borderId="4" xfId="3" applyBorder="1" applyAlignment="1" applyProtection="1">
      <alignment horizontal="left" vertical="top" wrapText="1"/>
      <protection locked="0"/>
    </xf>
    <xf numFmtId="167" fontId="9" fillId="0" borderId="8" xfId="3" applyNumberFormat="1" applyBorder="1" applyAlignment="1" applyProtection="1">
      <alignment horizontal="center" vertical="center"/>
      <protection hidden="1"/>
    </xf>
    <xf numFmtId="0" fontId="9" fillId="8" borderId="4" xfId="3" applyFill="1" applyBorder="1" applyAlignment="1" applyProtection="1">
      <alignment horizontal="left" vertical="center" wrapText="1"/>
      <protection locked="0"/>
    </xf>
    <xf numFmtId="14" fontId="9" fillId="8" borderId="4" xfId="0" applyNumberFormat="1"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2" fillId="7" borderId="0" xfId="0" applyFont="1" applyFill="1" applyAlignment="1">
      <alignment horizontal="center" vertical="center" wrapText="1"/>
    </xf>
    <xf numFmtId="0" fontId="9" fillId="8" borderId="8" xfId="3" applyFill="1" applyBorder="1" applyAlignment="1" applyProtection="1">
      <alignment horizontal="left" vertical="center" wrapText="1"/>
      <protection locked="0"/>
    </xf>
    <xf numFmtId="14" fontId="9" fillId="8" borderId="8" xfId="0" applyNumberFormat="1" applyFont="1" applyFill="1" applyBorder="1" applyAlignment="1" applyProtection="1">
      <alignment horizontal="center" vertical="center"/>
      <protection locked="0"/>
    </xf>
    <xf numFmtId="1" fontId="9" fillId="0" borderId="8" xfId="3" applyNumberFormat="1" applyBorder="1" applyAlignment="1" applyProtection="1">
      <alignment horizontal="center" vertical="center"/>
      <protection hidden="1"/>
    </xf>
    <xf numFmtId="14" fontId="3" fillId="0" borderId="4"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center" vertical="center" wrapText="1"/>
    </xf>
    <xf numFmtId="0" fontId="0" fillId="0" borderId="4" xfId="0" applyBorder="1"/>
    <xf numFmtId="14" fontId="13" fillId="8" borderId="9" xfId="3" applyNumberFormat="1" applyFont="1" applyFill="1" applyBorder="1" applyAlignment="1" applyProtection="1">
      <alignment horizontal="center" vertical="center"/>
      <protection locked="0"/>
    </xf>
    <xf numFmtId="1" fontId="3" fillId="0" borderId="4" xfId="0" applyNumberFormat="1" applyFont="1" applyBorder="1" applyAlignment="1">
      <alignment horizontal="center" vertical="center" wrapText="1"/>
    </xf>
    <xf numFmtId="1" fontId="0" fillId="0" borderId="0" xfId="0" applyNumberFormat="1"/>
    <xf numFmtId="1" fontId="9" fillId="0" borderId="9" xfId="3" applyNumberFormat="1" applyBorder="1" applyAlignment="1" applyProtection="1">
      <alignment horizontal="center" vertical="center"/>
      <protection hidden="1"/>
    </xf>
    <xf numFmtId="1" fontId="9" fillId="0" borderId="0" xfId="3" applyNumberFormat="1" applyAlignment="1" applyProtection="1">
      <alignment horizontal="center" vertical="center"/>
      <protection hidden="1"/>
    </xf>
    <xf numFmtId="1" fontId="12" fillId="0" borderId="0" xfId="3" applyNumberFormat="1" applyFont="1" applyAlignment="1" applyProtection="1">
      <alignment horizontal="center"/>
      <protection locked="0"/>
    </xf>
    <xf numFmtId="0" fontId="6" fillId="0" borderId="4" xfId="0" applyFont="1" applyBorder="1" applyAlignment="1">
      <alignment horizontal="center" vertical="center" wrapText="1"/>
    </xf>
    <xf numFmtId="0" fontId="3" fillId="0" borderId="4" xfId="0" applyFont="1" applyBorder="1" applyAlignment="1">
      <alignment vertical="center" wrapText="1"/>
    </xf>
    <xf numFmtId="14" fontId="5" fillId="0" borderId="0" xfId="0" applyNumberFormat="1" applyFont="1" applyAlignment="1">
      <alignment horizontal="right" vertical="center" wrapText="1"/>
    </xf>
    <xf numFmtId="0" fontId="9" fillId="0" borderId="0" xfId="3" applyAlignment="1" applyProtection="1">
      <alignment horizontal="center" vertical="center"/>
      <protection locked="0"/>
    </xf>
    <xf numFmtId="0" fontId="0" fillId="12" borderId="0" xfId="0" applyFill="1" applyAlignment="1">
      <alignment horizontal="center" vertical="center"/>
    </xf>
    <xf numFmtId="0" fontId="2" fillId="6" borderId="4" xfId="0" applyFont="1" applyFill="1" applyBorder="1" applyAlignment="1">
      <alignment horizontal="justify" vertical="center" wrapText="1"/>
    </xf>
    <xf numFmtId="0" fontId="3" fillId="8" borderId="4" xfId="0" applyFont="1" applyFill="1" applyBorder="1" applyAlignment="1">
      <alignment horizontal="center" vertical="center" wrapText="1"/>
    </xf>
    <xf numFmtId="14" fontId="3" fillId="8" borderId="4" xfId="0" applyNumberFormat="1" applyFont="1" applyFill="1" applyBorder="1" applyAlignment="1">
      <alignment horizontal="center" vertical="center" wrapText="1"/>
    </xf>
    <xf numFmtId="1" fontId="3" fillId="8" borderId="4" xfId="0" applyNumberFormat="1" applyFont="1" applyFill="1" applyBorder="1" applyAlignment="1">
      <alignment horizontal="center" vertical="center" wrapText="1"/>
    </xf>
    <xf numFmtId="2" fontId="9" fillId="8" borderId="4" xfId="3" applyNumberFormat="1" applyFill="1" applyBorder="1" applyAlignment="1" applyProtection="1">
      <alignment horizontal="center" vertical="center"/>
      <protection hidden="1"/>
    </xf>
    <xf numFmtId="0" fontId="9" fillId="8" borderId="0" xfId="3" applyFill="1" applyAlignment="1" applyProtection="1">
      <alignment horizontal="center" vertical="center"/>
      <protection locked="0"/>
    </xf>
    <xf numFmtId="1" fontId="9" fillId="8" borderId="0" xfId="3" applyNumberFormat="1" applyFill="1" applyAlignment="1" applyProtection="1">
      <alignment horizontal="center" vertical="center"/>
      <protection hidden="1"/>
    </xf>
    <xf numFmtId="0" fontId="9" fillId="8" borderId="0" xfId="3" applyFill="1" applyAlignment="1" applyProtection="1">
      <alignment horizontal="center" vertical="center"/>
      <protection hidden="1"/>
    </xf>
    <xf numFmtId="0" fontId="3" fillId="8" borderId="0" xfId="0" applyFont="1" applyFill="1" applyAlignment="1">
      <alignment horizontal="center" vertical="center" wrapText="1"/>
    </xf>
    <xf numFmtId="4" fontId="3" fillId="8" borderId="0" xfId="0" applyNumberFormat="1" applyFont="1" applyFill="1" applyAlignment="1">
      <alignment horizontal="center" vertical="center" wrapText="1"/>
    </xf>
    <xf numFmtId="0" fontId="0" fillId="8" borderId="0" xfId="0" applyFill="1" applyAlignment="1">
      <alignment horizontal="left" vertical="center" wrapText="1"/>
    </xf>
    <xf numFmtId="0" fontId="3" fillId="8" borderId="0" xfId="0" applyFont="1" applyFill="1" applyAlignment="1">
      <alignment horizontal="left" vertical="center" wrapText="1"/>
    </xf>
    <xf numFmtId="0" fontId="0" fillId="8" borderId="0" xfId="0" applyFill="1" applyAlignment="1">
      <alignment horizontal="center" vertical="center"/>
    </xf>
    <xf numFmtId="0" fontId="9" fillId="0" borderId="9" xfId="3" applyBorder="1" applyAlignment="1" applyProtection="1">
      <alignment horizontal="left" vertical="top" wrapText="1"/>
      <protection locked="0"/>
    </xf>
    <xf numFmtId="14" fontId="9" fillId="8" borderId="9" xfId="3" applyNumberFormat="1" applyFill="1" applyBorder="1" applyAlignment="1" applyProtection="1">
      <alignment horizontal="center" vertical="center"/>
      <protection locked="0"/>
    </xf>
    <xf numFmtId="2" fontId="9" fillId="0" borderId="9" xfId="3" applyNumberFormat="1" applyBorder="1" applyAlignment="1" applyProtection="1">
      <alignment horizontal="center" vertical="center"/>
      <protection hidden="1"/>
    </xf>
    <xf numFmtId="0" fontId="5" fillId="0" borderId="4" xfId="0" applyFont="1" applyBorder="1" applyAlignment="1">
      <alignment vertical="center" wrapText="1"/>
    </xf>
    <xf numFmtId="2" fontId="3" fillId="8" borderId="0" xfId="0" applyNumberFormat="1" applyFont="1" applyFill="1" applyAlignment="1">
      <alignment vertical="center" wrapText="1"/>
    </xf>
    <xf numFmtId="1" fontId="4" fillId="11" borderId="0" xfId="0" applyNumberFormat="1" applyFont="1" applyFill="1" applyAlignment="1">
      <alignment horizontal="center"/>
    </xf>
    <xf numFmtId="2" fontId="3" fillId="0" borderId="0" xfId="0" applyNumberFormat="1" applyFont="1" applyAlignment="1">
      <alignment vertical="center" wrapText="1"/>
    </xf>
    <xf numFmtId="0" fontId="19" fillId="11" borderId="0" xfId="0" applyFont="1" applyFill="1" applyAlignment="1">
      <alignment horizontal="center" vertical="center" wrapText="1"/>
    </xf>
    <xf numFmtId="0" fontId="0" fillId="11" borderId="0" xfId="0" applyFill="1"/>
    <xf numFmtId="0" fontId="0" fillId="8" borderId="0" xfId="0" applyFill="1"/>
    <xf numFmtId="0" fontId="20" fillId="0" borderId="4" xfId="0" applyFont="1" applyBorder="1" applyAlignment="1">
      <alignment horizontal="center" vertical="center" wrapText="1"/>
    </xf>
    <xf numFmtId="0" fontId="16" fillId="9" borderId="7" xfId="0" applyFont="1" applyFill="1" applyBorder="1" applyAlignment="1">
      <alignment horizontal="center" vertical="center" wrapText="1"/>
    </xf>
    <xf numFmtId="0" fontId="14" fillId="9" borderId="8" xfId="3" applyFont="1" applyFill="1" applyBorder="1" applyAlignment="1" applyProtection="1">
      <alignment horizontal="center" vertical="center" wrapText="1"/>
      <protection locked="0"/>
    </xf>
    <xf numFmtId="1" fontId="14" fillId="9" borderId="8" xfId="3" applyNumberFormat="1" applyFont="1" applyFill="1" applyBorder="1" applyAlignment="1" applyProtection="1">
      <alignment horizontal="center" vertical="center" wrapText="1"/>
      <protection locked="0"/>
    </xf>
    <xf numFmtId="0" fontId="2" fillId="8" borderId="0" xfId="0" applyFont="1" applyFill="1" applyAlignment="1">
      <alignment horizontal="center" vertical="center" wrapText="1"/>
    </xf>
    <xf numFmtId="0" fontId="5" fillId="8" borderId="0" xfId="0" applyFont="1" applyFill="1" applyAlignment="1">
      <alignment horizontal="left" vertical="center" wrapText="1"/>
    </xf>
    <xf numFmtId="14" fontId="5" fillId="8" borderId="0" xfId="0" applyNumberFormat="1" applyFont="1" applyFill="1" applyAlignment="1">
      <alignment horizontal="right" vertical="center" wrapText="1"/>
    </xf>
    <xf numFmtId="0" fontId="9" fillId="8" borderId="0" xfId="3" applyFill="1" applyAlignment="1" applyProtection="1">
      <alignment horizontal="left" vertical="top"/>
      <protection locked="0"/>
    </xf>
    <xf numFmtId="0" fontId="19" fillId="8" borderId="0" xfId="0" applyFont="1" applyFill="1" applyAlignment="1">
      <alignment horizontal="center" vertical="center" wrapText="1"/>
    </xf>
    <xf numFmtId="0" fontId="1" fillId="8" borderId="0" xfId="0" applyFont="1" applyFill="1" applyAlignment="1">
      <alignment horizontal="left" vertical="center"/>
    </xf>
    <xf numFmtId="0" fontId="8" fillId="6" borderId="0" xfId="0" applyFont="1" applyFill="1" applyAlignment="1">
      <alignment vertical="center"/>
    </xf>
    <xf numFmtId="0" fontId="0" fillId="6" borderId="0" xfId="0" applyFill="1" applyAlignment="1">
      <alignment vertical="center"/>
    </xf>
    <xf numFmtId="0" fontId="1" fillId="8" borderId="0" xfId="0" applyFont="1" applyFill="1" applyAlignment="1">
      <alignment horizontal="center" vertical="center" wrapText="1"/>
    </xf>
    <xf numFmtId="0" fontId="9" fillId="0" borderId="0" xfId="3" applyAlignment="1" applyProtection="1">
      <alignment horizontal="left" vertical="center"/>
      <protection locked="0"/>
    </xf>
    <xf numFmtId="14" fontId="9" fillId="8" borderId="0" xfId="3" applyNumberFormat="1" applyFill="1" applyAlignment="1" applyProtection="1">
      <alignment horizontal="center" vertical="center"/>
      <protection locked="0"/>
    </xf>
    <xf numFmtId="0" fontId="0" fillId="8" borderId="0" xfId="0" applyFill="1" applyAlignment="1">
      <alignment vertical="center"/>
    </xf>
    <xf numFmtId="0" fontId="9" fillId="8" borderId="0" xfId="3" applyFill="1" applyAlignment="1" applyProtection="1">
      <alignment horizontal="left" vertical="center"/>
      <protection locked="0"/>
    </xf>
    <xf numFmtId="46" fontId="0" fillId="8" borderId="0" xfId="0" applyNumberFormat="1" applyFill="1" applyAlignment="1">
      <alignment vertical="center" wrapText="1"/>
    </xf>
    <xf numFmtId="0" fontId="1" fillId="6" borderId="4" xfId="0" applyFont="1" applyFill="1" applyBorder="1" applyAlignment="1">
      <alignment horizontal="center" vertical="center" wrapText="1"/>
    </xf>
    <xf numFmtId="0" fontId="21" fillId="8" borderId="4" xfId="0" applyFont="1" applyFill="1" applyBorder="1" applyAlignment="1">
      <alignment horizontal="center" vertical="center"/>
    </xf>
    <xf numFmtId="0" fontId="22" fillId="8" borderId="4" xfId="0" applyFont="1" applyFill="1" applyBorder="1" applyAlignment="1">
      <alignment horizontal="center" vertical="center" wrapText="1"/>
    </xf>
    <xf numFmtId="0" fontId="1" fillId="7" borderId="0" xfId="0" applyFont="1" applyFill="1" applyAlignment="1">
      <alignment horizontal="center"/>
    </xf>
    <xf numFmtId="1" fontId="3" fillId="5" borderId="4" xfId="0" applyNumberFormat="1" applyFont="1" applyFill="1" applyBorder="1" applyAlignment="1">
      <alignment horizontal="center" vertical="center" wrapText="1"/>
    </xf>
    <xf numFmtId="1" fontId="3" fillId="5" borderId="8" xfId="0" applyNumberFormat="1" applyFont="1" applyFill="1" applyBorder="1" applyAlignment="1">
      <alignment horizontal="center" vertical="center" wrapText="1"/>
    </xf>
    <xf numFmtId="0" fontId="0" fillId="9" borderId="4" xfId="0" applyFill="1" applyBorder="1" applyAlignment="1">
      <alignment vertical="center"/>
    </xf>
    <xf numFmtId="1" fontId="0" fillId="7" borderId="8" xfId="0" applyNumberFormat="1" applyFill="1" applyBorder="1" applyAlignment="1">
      <alignment vertical="center" wrapText="1"/>
    </xf>
    <xf numFmtId="1" fontId="0" fillId="7" borderId="7" xfId="0" applyNumberFormat="1" applyFill="1" applyBorder="1" applyAlignment="1">
      <alignment vertical="center" wrapText="1"/>
    </xf>
    <xf numFmtId="1" fontId="0" fillId="7" borderId="9" xfId="0" applyNumberFormat="1" applyFill="1" applyBorder="1" applyAlignment="1">
      <alignment vertical="center" wrapText="1"/>
    </xf>
    <xf numFmtId="4" fontId="3" fillId="13" borderId="4" xfId="0" applyNumberFormat="1" applyFont="1" applyFill="1" applyBorder="1" applyAlignment="1">
      <alignment horizontal="center" vertical="center" wrapText="1"/>
    </xf>
    <xf numFmtId="3" fontId="3" fillId="13" borderId="4" xfId="0" applyNumberFormat="1" applyFont="1" applyFill="1" applyBorder="1" applyAlignment="1">
      <alignment horizontal="center" vertical="center" wrapText="1"/>
    </xf>
    <xf numFmtId="0" fontId="3" fillId="8" borderId="4" xfId="0" applyFont="1" applyFill="1" applyBorder="1" applyAlignment="1">
      <alignment horizontal="center" vertical="center" wrapText="1"/>
    </xf>
    <xf numFmtId="0" fontId="1" fillId="11" borderId="19" xfId="0" applyFont="1" applyFill="1" applyBorder="1" applyAlignment="1">
      <alignment horizontal="left" vertical="center"/>
    </xf>
    <xf numFmtId="0" fontId="1" fillId="11" borderId="3" xfId="0" applyFont="1" applyFill="1" applyBorder="1" applyAlignment="1">
      <alignment horizontal="left" vertical="center"/>
    </xf>
    <xf numFmtId="0" fontId="3" fillId="0" borderId="4" xfId="0" applyFont="1" applyBorder="1" applyAlignment="1">
      <alignment horizontal="left" vertical="center" wrapText="1"/>
    </xf>
    <xf numFmtId="0" fontId="0" fillId="0" borderId="4" xfId="0" applyBorder="1" applyAlignment="1">
      <alignment horizontal="center" vertical="center"/>
    </xf>
    <xf numFmtId="0" fontId="5" fillId="0" borderId="4" xfId="0" applyFont="1" applyBorder="1" applyAlignment="1">
      <alignment horizontal="left" vertical="center" wrapText="1"/>
    </xf>
    <xf numFmtId="3" fontId="3" fillId="13" borderId="4" xfId="0" applyNumberFormat="1"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1" fontId="0" fillId="7" borderId="5" xfId="0" applyNumberFormat="1" applyFill="1" applyBorder="1" applyAlignment="1">
      <alignment horizontal="center" vertical="center" wrapText="1"/>
    </xf>
    <xf numFmtId="1" fontId="0" fillId="7" borderId="7" xfId="0" applyNumberFormat="1" applyFill="1" applyBorder="1" applyAlignment="1">
      <alignment horizontal="center" vertical="center" wrapText="1"/>
    </xf>
    <xf numFmtId="1" fontId="0" fillId="7" borderId="9" xfId="0" applyNumberFormat="1" applyFill="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2" fontId="3" fillId="0" borderId="9"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1" fillId="11" borderId="22" xfId="0" applyFont="1" applyFill="1" applyBorder="1" applyAlignment="1">
      <alignment horizontal="center" vertical="center"/>
    </xf>
    <xf numFmtId="0" fontId="1" fillId="11" borderId="45" xfId="0" applyFont="1" applyFill="1" applyBorder="1" applyAlignment="1">
      <alignment horizontal="center" vertical="center"/>
    </xf>
    <xf numFmtId="0" fontId="3" fillId="0" borderId="6" xfId="0" applyFont="1" applyBorder="1" applyAlignment="1">
      <alignment horizontal="left" vertical="center" wrapText="1"/>
    </xf>
    <xf numFmtId="0" fontId="3" fillId="0" borderId="35" xfId="0" applyFont="1" applyBorder="1" applyAlignment="1">
      <alignment horizontal="left" vertical="center" wrapText="1"/>
    </xf>
    <xf numFmtId="0" fontId="3" fillId="0" borderId="6" xfId="0" applyFont="1" applyBorder="1" applyAlignment="1">
      <alignment horizontal="center" vertical="center" wrapText="1"/>
    </xf>
    <xf numFmtId="0" fontId="3" fillId="0" borderId="35" xfId="0" applyFont="1" applyBorder="1" applyAlignment="1">
      <alignment horizontal="center" vertical="center" wrapText="1"/>
    </xf>
    <xf numFmtId="0" fontId="2" fillId="4" borderId="26" xfId="0" applyFont="1" applyFill="1" applyBorder="1" applyAlignment="1">
      <alignment horizontal="center" vertical="center" wrapText="1"/>
    </xf>
    <xf numFmtId="0" fontId="2" fillId="11" borderId="0" xfId="0" applyFont="1" applyFill="1" applyAlignment="1">
      <alignment horizontal="center" vertical="center"/>
    </xf>
    <xf numFmtId="0" fontId="2" fillId="11" borderId="36" xfId="0" applyFont="1" applyFill="1" applyBorder="1" applyAlignment="1">
      <alignment horizontal="center" vertical="center"/>
    </xf>
    <xf numFmtId="0" fontId="1" fillId="8" borderId="0" xfId="0" applyFont="1" applyFill="1" applyAlignment="1">
      <alignment horizontal="left" vertical="center"/>
    </xf>
    <xf numFmtId="0" fontId="1" fillId="2" borderId="20"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8" xfId="0" applyFont="1" applyFill="1" applyBorder="1" applyAlignment="1">
      <alignment horizontal="center" vertical="center"/>
    </xf>
    <xf numFmtId="0" fontId="1" fillId="11" borderId="21" xfId="0" applyFont="1" applyFill="1" applyBorder="1" applyAlignment="1">
      <alignment horizontal="left" vertical="center"/>
    </xf>
    <xf numFmtId="1" fontId="3" fillId="5" borderId="8" xfId="0" applyNumberFormat="1" applyFont="1" applyFill="1" applyBorder="1" applyAlignment="1">
      <alignment horizontal="center" vertical="center" wrapText="1"/>
    </xf>
    <xf numFmtId="1" fontId="3" fillId="5" borderId="9"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0" fillId="6" borderId="4" xfId="0" applyFill="1" applyBorder="1" applyAlignment="1">
      <alignment horizontal="center" vertical="center"/>
    </xf>
    <xf numFmtId="0" fontId="1" fillId="6" borderId="4"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4" xfId="0" applyFont="1" applyFill="1" applyBorder="1" applyAlignment="1">
      <alignment horizontal="left" vertical="center" wrapText="1"/>
    </xf>
    <xf numFmtId="0" fontId="4" fillId="0" borderId="0" xfId="0" applyFont="1" applyAlignment="1">
      <alignment horizontal="center"/>
    </xf>
    <xf numFmtId="0" fontId="14" fillId="9" borderId="8" xfId="3" applyFont="1" applyFill="1" applyBorder="1" applyAlignment="1" applyProtection="1">
      <alignment horizontal="center" vertical="center" wrapText="1"/>
      <protection locked="0"/>
    </xf>
    <xf numFmtId="0" fontId="14" fillId="9" borderId="7" xfId="3" applyFont="1" applyFill="1" applyBorder="1" applyAlignment="1" applyProtection="1">
      <alignment horizontal="center" vertical="center" wrapText="1"/>
      <protection locked="0"/>
    </xf>
    <xf numFmtId="0" fontId="14" fillId="9" borderId="4" xfId="3" applyFont="1" applyFill="1" applyBorder="1" applyAlignment="1" applyProtection="1">
      <alignment horizontal="center" vertical="center" wrapText="1"/>
      <protection locked="0"/>
    </xf>
    <xf numFmtId="0" fontId="16" fillId="9" borderId="42" xfId="0" applyFont="1" applyFill="1" applyBorder="1" applyAlignment="1">
      <alignment horizontal="center" vertical="center" wrapText="1"/>
    </xf>
    <xf numFmtId="0" fontId="16" fillId="9" borderId="26" xfId="0" applyFont="1" applyFill="1" applyBorder="1" applyAlignment="1">
      <alignment horizontal="center" vertical="center" wrapText="1"/>
    </xf>
    <xf numFmtId="0" fontId="16" fillId="9" borderId="43" xfId="0"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1" fillId="11" borderId="0" xfId="0" applyFont="1" applyFill="1" applyAlignment="1">
      <alignment horizontal="center" vertical="center" wrapText="1"/>
    </xf>
    <xf numFmtId="0" fontId="1" fillId="11" borderId="3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6" xfId="0" applyFont="1" applyFill="1" applyBorder="1" applyAlignment="1">
      <alignment horizontal="center" vertical="center" wrapText="1"/>
    </xf>
    <xf numFmtId="0" fontId="1" fillId="0" borderId="0" xfId="0" applyFont="1" applyAlignment="1">
      <alignment horizontal="center"/>
    </xf>
    <xf numFmtId="0" fontId="2" fillId="6" borderId="31"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9" borderId="9" xfId="0"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2" fillId="6" borderId="2" xfId="0" applyFont="1" applyFill="1" applyBorder="1" applyAlignment="1">
      <alignment horizontal="center" vertical="center" wrapText="1"/>
    </xf>
    <xf numFmtId="0" fontId="0" fillId="0" borderId="8" xfId="0" applyBorder="1" applyAlignment="1">
      <alignment horizontal="center" vertical="center" wrapText="1"/>
    </xf>
    <xf numFmtId="0" fontId="0" fillId="9" borderId="8" xfId="0" applyFill="1" applyBorder="1" applyAlignment="1">
      <alignment horizontal="center" vertical="center"/>
    </xf>
    <xf numFmtId="0" fontId="3" fillId="0" borderId="8" xfId="0" applyFont="1" applyBorder="1" applyAlignment="1">
      <alignment horizontal="center" vertical="center" wrapText="1"/>
    </xf>
    <xf numFmtId="1" fontId="3" fillId="13" borderId="8" xfId="0" applyNumberFormat="1" applyFont="1" applyFill="1" applyBorder="1" applyAlignment="1">
      <alignment horizontal="center" vertical="center" wrapText="1"/>
    </xf>
    <xf numFmtId="1" fontId="3" fillId="13" borderId="7" xfId="0" applyNumberFormat="1" applyFont="1" applyFill="1" applyBorder="1" applyAlignment="1">
      <alignment horizontal="center" vertical="center" wrapText="1"/>
    </xf>
    <xf numFmtId="1" fontId="3" fillId="13" borderId="9"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14" fillId="9" borderId="22" xfId="3" applyFont="1" applyFill="1" applyBorder="1" applyAlignment="1" applyProtection="1">
      <alignment horizontal="center" vertical="center" wrapText="1"/>
      <protection locked="0"/>
    </xf>
    <xf numFmtId="0" fontId="14" fillId="9" borderId="0" xfId="3" applyFont="1" applyFill="1" applyAlignment="1" applyProtection="1">
      <alignment horizontal="center" vertical="center" wrapText="1"/>
      <protection locked="0"/>
    </xf>
    <xf numFmtId="0" fontId="17" fillId="10" borderId="4" xfId="0" applyFont="1" applyFill="1" applyBorder="1" applyAlignment="1">
      <alignment horizontal="center" vertical="center"/>
    </xf>
    <xf numFmtId="0" fontId="17" fillId="10" borderId="8" xfId="0" applyFont="1" applyFill="1" applyBorder="1" applyAlignment="1">
      <alignment horizontal="center" vertical="center"/>
    </xf>
    <xf numFmtId="0" fontId="15" fillId="10" borderId="4" xfId="0" applyFont="1" applyFill="1" applyBorder="1" applyAlignment="1">
      <alignment horizontal="center" vertical="center"/>
    </xf>
    <xf numFmtId="0" fontId="15" fillId="10" borderId="8" xfId="0" applyFont="1" applyFill="1" applyBorder="1" applyAlignment="1">
      <alignment horizontal="center" vertical="center"/>
    </xf>
    <xf numFmtId="0" fontId="0" fillId="0" borderId="23" xfId="0" applyBorder="1" applyAlignment="1">
      <alignment horizontal="center" vertical="center"/>
    </xf>
    <xf numFmtId="0" fontId="0" fillId="0" borderId="44" xfId="0" applyBorder="1" applyAlignment="1">
      <alignment horizontal="center" vertical="center"/>
    </xf>
    <xf numFmtId="14" fontId="3" fillId="0" borderId="8"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14" fontId="3" fillId="0" borderId="9" xfId="0" applyNumberFormat="1" applyFont="1" applyBorder="1" applyAlignment="1">
      <alignment horizontal="center" vertical="center" wrapText="1"/>
    </xf>
    <xf numFmtId="0" fontId="2"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14" fontId="3" fillId="0" borderId="4"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14" fontId="3" fillId="8" borderId="4" xfId="0" applyNumberFormat="1" applyFont="1" applyFill="1" applyBorder="1" applyAlignment="1">
      <alignment horizontal="center" vertical="center" wrapText="1"/>
    </xf>
    <xf numFmtId="0" fontId="0" fillId="9" borderId="4" xfId="0" applyFill="1" applyBorder="1" applyAlignment="1">
      <alignment horizontal="center" vertical="center"/>
    </xf>
    <xf numFmtId="4" fontId="3" fillId="13" borderId="7" xfId="0" applyNumberFormat="1" applyFont="1" applyFill="1" applyBorder="1" applyAlignment="1">
      <alignment horizontal="center" vertical="center" wrapText="1"/>
    </xf>
    <xf numFmtId="4" fontId="3" fillId="13" borderId="9" xfId="0" applyNumberFormat="1" applyFont="1" applyFill="1" applyBorder="1" applyAlignment="1">
      <alignment horizontal="center" vertical="center" wrapText="1"/>
    </xf>
    <xf numFmtId="2" fontId="3" fillId="8" borderId="4" xfId="0"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1" fontId="3" fillId="5" borderId="7" xfId="0" applyNumberFormat="1" applyFont="1" applyFill="1" applyBorder="1" applyAlignment="1">
      <alignment horizontal="center" vertical="center" wrapText="1"/>
    </xf>
    <xf numFmtId="1" fontId="0" fillId="7" borderId="4" xfId="0" applyNumberFormat="1" applyFill="1" applyBorder="1" applyAlignment="1">
      <alignment horizontal="center" vertical="center" wrapText="1"/>
    </xf>
    <xf numFmtId="0" fontId="23"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1" fontId="0" fillId="7" borderId="8" xfId="0" applyNumberFormat="1" applyFill="1" applyBorder="1" applyAlignment="1">
      <alignment horizontal="center" vertical="center" wrapText="1"/>
    </xf>
    <xf numFmtId="0" fontId="2" fillId="0" borderId="4" xfId="0" applyFont="1" applyBorder="1" applyAlignment="1">
      <alignment horizontal="center" vertical="center" wrapText="1"/>
    </xf>
    <xf numFmtId="0" fontId="17" fillId="10" borderId="20" xfId="0" applyFont="1" applyFill="1" applyBorder="1" applyAlignment="1">
      <alignment horizontal="center" vertical="center"/>
    </xf>
    <xf numFmtId="0" fontId="17" fillId="10" borderId="24" xfId="0" applyFont="1" applyFill="1" applyBorder="1" applyAlignment="1">
      <alignment horizontal="center" vertical="center"/>
    </xf>
    <xf numFmtId="0" fontId="17" fillId="10" borderId="18" xfId="0" applyFont="1" applyFill="1" applyBorder="1" applyAlignment="1">
      <alignment horizontal="center" vertical="center"/>
    </xf>
    <xf numFmtId="0" fontId="16" fillId="10" borderId="20" xfId="0" applyFont="1" applyFill="1" applyBorder="1" applyAlignment="1">
      <alignment horizontal="center" vertical="center"/>
    </xf>
    <xf numFmtId="0" fontId="16" fillId="10" borderId="24" xfId="0" applyFont="1" applyFill="1" applyBorder="1" applyAlignment="1">
      <alignment horizontal="center" vertical="center"/>
    </xf>
    <xf numFmtId="0" fontId="16" fillId="10" borderId="18" xfId="0" applyFont="1" applyFill="1" applyBorder="1" applyAlignment="1">
      <alignment horizontal="center" vertical="center"/>
    </xf>
    <xf numFmtId="0" fontId="1" fillId="7" borderId="37" xfId="0" applyFont="1" applyFill="1" applyBorder="1" applyAlignment="1">
      <alignment horizontal="center"/>
    </xf>
    <xf numFmtId="0" fontId="0" fillId="7" borderId="37" xfId="0" applyFill="1" applyBorder="1" applyAlignment="1">
      <alignment horizontal="left"/>
    </xf>
    <xf numFmtId="0" fontId="20" fillId="0" borderId="4" xfId="0" applyFont="1" applyBorder="1" applyAlignment="1">
      <alignment horizontal="center" vertical="center" wrapText="1"/>
    </xf>
    <xf numFmtId="0" fontId="1" fillId="7" borderId="37" xfId="0" applyFont="1" applyFill="1" applyBorder="1" applyAlignment="1">
      <alignment horizontal="left"/>
    </xf>
    <xf numFmtId="0" fontId="1" fillId="7" borderId="0" xfId="0" applyFont="1" applyFill="1" applyAlignment="1">
      <alignment horizontal="left"/>
    </xf>
    <xf numFmtId="0" fontId="2" fillId="7" borderId="8"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0" fillId="0" borderId="31" xfId="0" applyBorder="1" applyAlignment="1">
      <alignment horizontal="center"/>
    </xf>
    <xf numFmtId="0" fontId="0" fillId="0" borderId="26" xfId="0" applyBorder="1" applyAlignment="1">
      <alignment horizontal="center"/>
    </xf>
    <xf numFmtId="0" fontId="0" fillId="0" borderId="32" xfId="0" applyBorder="1" applyAlignment="1">
      <alignment horizontal="center"/>
    </xf>
    <xf numFmtId="1" fontId="3" fillId="13" borderId="5" xfId="0" applyNumberFormat="1" applyFont="1" applyFill="1" applyBorder="1" applyAlignment="1">
      <alignment horizontal="center" vertical="center" wrapText="1"/>
    </xf>
    <xf numFmtId="1" fontId="3" fillId="0" borderId="4" xfId="0" applyNumberFormat="1" applyFont="1" applyBorder="1" applyAlignment="1">
      <alignment horizontal="center" vertical="center" wrapText="1"/>
    </xf>
    <xf numFmtId="1" fontId="3" fillId="13" borderId="4" xfId="0" applyNumberFormat="1" applyFont="1" applyFill="1" applyBorder="1" applyAlignment="1">
      <alignment horizontal="center" vertical="center" wrapText="1"/>
    </xf>
  </cellXfs>
  <cellStyles count="4">
    <cellStyle name="Millares" xfId="1" builtinId="3"/>
    <cellStyle name="Moneda" xfId="2" builtinId="4"/>
    <cellStyle name="Normal" xfId="0" builtinId="0"/>
    <cellStyle name="Normal 2" xfId="3" xr:uid="{88FDF1BA-875F-445A-9706-E1C679B6F9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127000</xdr:colOff>
          <xdr:row>55</xdr:row>
          <xdr:rowOff>400050</xdr:rowOff>
        </xdr:from>
        <xdr:to>
          <xdr:col>19</xdr:col>
          <xdr:colOff>1041400</xdr:colOff>
          <xdr:row>56</xdr:row>
          <xdr:rowOff>425450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37CC4219-1813-3AC2-347E-54B455F6999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98"/>
  <sheetViews>
    <sheetView tabSelected="1" zoomScale="45" zoomScaleNormal="45" workbookViewId="0">
      <selection activeCell="L15" sqref="L15"/>
    </sheetView>
  </sheetViews>
  <sheetFormatPr defaultColWidth="11.42578125" defaultRowHeight="14.45"/>
  <cols>
    <col min="1" max="1" width="15.42578125" customWidth="1"/>
    <col min="2" max="2" width="35" customWidth="1"/>
    <col min="3" max="3" width="30.140625" customWidth="1"/>
    <col min="4" max="4" width="5.42578125" customWidth="1"/>
    <col min="5" max="5" width="16.42578125" customWidth="1"/>
    <col min="6" max="6" width="15.140625" customWidth="1"/>
    <col min="7" max="7" width="17.85546875" customWidth="1"/>
    <col min="8" max="8" width="14.5703125" customWidth="1"/>
    <col min="9" max="9" width="23.7109375" customWidth="1"/>
    <col min="10" max="10" width="19.140625" customWidth="1"/>
    <col min="11" max="11" width="13.85546875" customWidth="1"/>
    <col min="12" max="12" width="17.140625" customWidth="1"/>
    <col min="13" max="13" width="10.7109375" style="64"/>
    <col min="14" max="14" width="10.7109375"/>
    <col min="15" max="15" width="11.85546875" customWidth="1"/>
    <col min="16" max="18" width="13.5703125" customWidth="1"/>
    <col min="19" max="19" width="12.5703125" customWidth="1"/>
    <col min="20" max="20" width="17.140625" customWidth="1"/>
    <col min="21" max="22" width="15.85546875" customWidth="1"/>
    <col min="25" max="25" width="28.5703125" customWidth="1"/>
    <col min="31" max="31" width="20.7109375" customWidth="1"/>
  </cols>
  <sheetData>
    <row r="1" spans="1:25" ht="18.600000000000001">
      <c r="A1" s="168" t="s">
        <v>0</v>
      </c>
      <c r="B1" s="168"/>
      <c r="C1" s="168"/>
      <c r="D1" s="168"/>
      <c r="E1" s="168"/>
      <c r="F1" s="168"/>
      <c r="G1" s="168"/>
      <c r="H1" s="168"/>
      <c r="I1" s="168"/>
      <c r="J1" s="168"/>
      <c r="K1" s="168"/>
      <c r="L1" s="168"/>
      <c r="M1" s="168"/>
      <c r="N1" s="168"/>
      <c r="O1" s="168"/>
      <c r="P1" s="168"/>
      <c r="Q1" s="168"/>
      <c r="R1" s="168"/>
      <c r="S1" s="168"/>
      <c r="T1" s="168"/>
      <c r="U1" s="168"/>
    </row>
    <row r="2" spans="1:25" ht="18.600000000000001">
      <c r="A2" s="2" t="s">
        <v>1</v>
      </c>
      <c r="E2" s="181" t="s">
        <v>2</v>
      </c>
      <c r="F2" s="181"/>
      <c r="G2" s="181"/>
      <c r="H2" s="181"/>
      <c r="I2" s="181"/>
      <c r="J2" s="181"/>
      <c r="K2" s="181"/>
      <c r="L2" s="181"/>
      <c r="M2" s="181"/>
      <c r="N2" s="181"/>
      <c r="O2" s="181"/>
    </row>
    <row r="3" spans="1:25" ht="18.600000000000001">
      <c r="A3" s="2" t="s">
        <v>3</v>
      </c>
    </row>
    <row r="4" spans="1:25" ht="18.600000000000001">
      <c r="A4" s="2" t="s">
        <v>4</v>
      </c>
    </row>
    <row r="6" spans="1:25" ht="15" thickBot="1">
      <c r="A6" s="152" t="s">
        <v>5</v>
      </c>
      <c r="B6" s="152"/>
      <c r="C6" s="152"/>
      <c r="D6" s="210" t="s">
        <v>6</v>
      </c>
      <c r="E6" s="208" t="s">
        <v>7</v>
      </c>
      <c r="F6" s="208" t="s">
        <v>8</v>
      </c>
      <c r="G6" s="208" t="s">
        <v>9</v>
      </c>
      <c r="H6" s="175" t="s">
        <v>10</v>
      </c>
      <c r="I6" s="206" t="s">
        <v>11</v>
      </c>
      <c r="J6" s="207"/>
      <c r="K6" s="207"/>
      <c r="L6" s="207"/>
      <c r="M6" s="207"/>
      <c r="N6" s="207"/>
      <c r="O6" s="207"/>
      <c r="P6" s="207"/>
      <c r="Q6" s="207"/>
      <c r="R6" s="207"/>
    </row>
    <row r="7" spans="1:25" ht="29.45" customHeight="1">
      <c r="A7" s="152"/>
      <c r="B7" s="152"/>
      <c r="C7" s="152"/>
      <c r="D7" s="210"/>
      <c r="E7" s="208"/>
      <c r="F7" s="208"/>
      <c r="G7" s="208"/>
      <c r="H7" s="175"/>
      <c r="I7" s="169" t="s">
        <v>12</v>
      </c>
      <c r="J7" s="169" t="s">
        <v>13</v>
      </c>
      <c r="K7" s="169" t="s">
        <v>14</v>
      </c>
      <c r="L7" s="169" t="s">
        <v>15</v>
      </c>
      <c r="M7" s="171" t="s">
        <v>16</v>
      </c>
      <c r="N7" s="171"/>
      <c r="O7" s="205" t="s">
        <v>17</v>
      </c>
      <c r="P7" s="172" t="s">
        <v>18</v>
      </c>
      <c r="Q7" s="173"/>
      <c r="R7" s="174"/>
      <c r="S7" s="145" t="s">
        <v>19</v>
      </c>
      <c r="T7" s="177" t="s">
        <v>20</v>
      </c>
      <c r="U7" s="179" t="s">
        <v>21</v>
      </c>
    </row>
    <row r="8" spans="1:25" s="5" customFormat="1" ht="50.1" customHeight="1">
      <c r="A8" s="153"/>
      <c r="B8" s="153"/>
      <c r="C8" s="153"/>
      <c r="D8" s="211"/>
      <c r="E8" s="209"/>
      <c r="F8" s="209"/>
      <c r="G8" s="209"/>
      <c r="H8" s="176"/>
      <c r="I8" s="170"/>
      <c r="J8" s="170"/>
      <c r="K8" s="170"/>
      <c r="L8" s="170"/>
      <c r="M8" s="99" t="s">
        <v>22</v>
      </c>
      <c r="N8" s="98" t="s">
        <v>23</v>
      </c>
      <c r="O8" s="205"/>
      <c r="P8" s="97" t="s">
        <v>24</v>
      </c>
      <c r="Q8" s="97" t="s">
        <v>25</v>
      </c>
      <c r="R8" s="97" t="s">
        <v>26</v>
      </c>
      <c r="S8" s="146"/>
      <c r="T8" s="178"/>
      <c r="U8" s="180"/>
      <c r="V8" s="3"/>
    </row>
    <row r="9" spans="1:25" ht="168" customHeight="1">
      <c r="A9" s="73" t="s">
        <v>27</v>
      </c>
      <c r="B9" s="8" t="s">
        <v>28</v>
      </c>
      <c r="C9" s="8" t="s">
        <v>29</v>
      </c>
      <c r="D9" s="1">
        <v>1</v>
      </c>
      <c r="E9" s="7" t="s">
        <v>30</v>
      </c>
      <c r="F9" s="7" t="s">
        <v>31</v>
      </c>
      <c r="G9" s="7" t="s">
        <v>32</v>
      </c>
      <c r="H9" s="52" t="s">
        <v>33</v>
      </c>
      <c r="I9" s="36" t="s">
        <v>34</v>
      </c>
      <c r="J9" s="36" t="s">
        <v>35</v>
      </c>
      <c r="K9" s="35">
        <v>43191</v>
      </c>
      <c r="L9" s="33">
        <v>45889</v>
      </c>
      <c r="M9" s="40">
        <f>+L9-K9</f>
        <v>2698</v>
      </c>
      <c r="N9" s="42">
        <f>+M9/365</f>
        <v>7.3917808219178083</v>
      </c>
      <c r="O9" s="9">
        <v>5</v>
      </c>
      <c r="P9" s="57">
        <v>42828</v>
      </c>
      <c r="Q9" s="57">
        <v>45889</v>
      </c>
      <c r="R9" s="58">
        <v>8</v>
      </c>
      <c r="S9" s="125">
        <f>+R9-O9</f>
        <v>3</v>
      </c>
      <c r="T9" s="96" t="s">
        <v>36</v>
      </c>
      <c r="U9" s="118">
        <v>32</v>
      </c>
      <c r="V9" s="3"/>
    </row>
    <row r="10" spans="1:25" ht="83.1" customHeight="1">
      <c r="A10" s="167" t="s">
        <v>37</v>
      </c>
      <c r="B10" s="129" t="s">
        <v>38</v>
      </c>
      <c r="C10" s="129" t="s">
        <v>39</v>
      </c>
      <c r="D10" s="1">
        <v>1</v>
      </c>
      <c r="E10" s="7" t="s">
        <v>40</v>
      </c>
      <c r="F10" s="89" t="s">
        <v>41</v>
      </c>
      <c r="G10" s="89" t="s">
        <v>42</v>
      </c>
      <c r="H10" s="96" t="s">
        <v>36</v>
      </c>
      <c r="I10" s="36" t="s">
        <v>34</v>
      </c>
      <c r="J10" s="36" t="s">
        <v>35</v>
      </c>
      <c r="K10" s="57">
        <v>43678</v>
      </c>
      <c r="L10" s="57">
        <v>45889</v>
      </c>
      <c r="M10" s="40">
        <f>+L10-K10</f>
        <v>2211</v>
      </c>
      <c r="N10" s="42">
        <f>+M10/365</f>
        <v>6.0575342465753428</v>
      </c>
      <c r="O10" s="9">
        <v>3</v>
      </c>
      <c r="P10" s="57">
        <v>41302</v>
      </c>
      <c r="Q10" s="57">
        <v>45889</v>
      </c>
      <c r="R10" s="58">
        <v>5</v>
      </c>
      <c r="S10" s="125">
        <f>+R10-O10</f>
        <v>2</v>
      </c>
      <c r="T10" s="96" t="s">
        <v>36</v>
      </c>
      <c r="U10" s="119">
        <v>24</v>
      </c>
      <c r="V10" s="3"/>
    </row>
    <row r="11" spans="1:25" ht="69.599999999999994" customHeight="1">
      <c r="A11" s="167"/>
      <c r="B11" s="129"/>
      <c r="C11" s="129"/>
      <c r="D11" s="1">
        <v>1</v>
      </c>
      <c r="E11" s="7" t="s">
        <v>43</v>
      </c>
      <c r="F11" s="89" t="s">
        <v>41</v>
      </c>
      <c r="G11" s="89" t="s">
        <v>44</v>
      </c>
      <c r="H11" s="96" t="s">
        <v>36</v>
      </c>
      <c r="I11" s="36" t="s">
        <v>45</v>
      </c>
      <c r="J11" s="36" t="s">
        <v>35</v>
      </c>
      <c r="K11" s="32">
        <v>44743</v>
      </c>
      <c r="L11" s="57">
        <v>45889</v>
      </c>
      <c r="M11" s="40">
        <f t="shared" ref="M11:M16" si="0">+L11-K11</f>
        <v>1146</v>
      </c>
      <c r="N11" s="42">
        <f t="shared" ref="N11:N21" si="1">+M11/365</f>
        <v>3.1397260273972605</v>
      </c>
      <c r="O11" s="9">
        <v>3</v>
      </c>
      <c r="P11" s="57">
        <v>41624</v>
      </c>
      <c r="Q11" s="57">
        <v>45889</v>
      </c>
      <c r="R11" s="58">
        <v>3</v>
      </c>
      <c r="S11" s="125">
        <f>+R11-O11</f>
        <v>0</v>
      </c>
      <c r="T11" s="96" t="s">
        <v>36</v>
      </c>
      <c r="U11" s="118">
        <v>0</v>
      </c>
      <c r="V11" s="3"/>
    </row>
    <row r="12" spans="1:25" ht="27.6" customHeight="1">
      <c r="A12" s="167"/>
      <c r="B12" s="129"/>
      <c r="C12" s="129"/>
      <c r="D12" s="130">
        <v>1</v>
      </c>
      <c r="E12" s="140" t="s">
        <v>46</v>
      </c>
      <c r="F12" s="140" t="s">
        <v>47</v>
      </c>
      <c r="G12" s="140" t="s">
        <v>48</v>
      </c>
      <c r="H12" s="133" t="s">
        <v>36</v>
      </c>
      <c r="I12" s="36" t="s">
        <v>45</v>
      </c>
      <c r="J12" s="36" t="s">
        <v>35</v>
      </c>
      <c r="K12" s="32">
        <v>45111</v>
      </c>
      <c r="L12" s="33">
        <v>45838</v>
      </c>
      <c r="M12" s="40">
        <f t="shared" si="0"/>
        <v>727</v>
      </c>
      <c r="N12" s="42">
        <f t="shared" si="1"/>
        <v>1.9917808219178081</v>
      </c>
      <c r="O12" s="126">
        <v>3</v>
      </c>
      <c r="P12" s="226">
        <v>45111</v>
      </c>
      <c r="Q12" s="226">
        <v>45889</v>
      </c>
      <c r="R12" s="233">
        <v>4</v>
      </c>
      <c r="S12" s="132">
        <v>1</v>
      </c>
      <c r="T12" s="133" t="s">
        <v>36</v>
      </c>
      <c r="U12" s="159">
        <v>9</v>
      </c>
      <c r="V12" s="3"/>
    </row>
    <row r="13" spans="1:25" ht="44.45" customHeight="1">
      <c r="A13" s="167"/>
      <c r="B13" s="129"/>
      <c r="C13" s="129"/>
      <c r="D13" s="130"/>
      <c r="E13" s="140"/>
      <c r="F13" s="140"/>
      <c r="G13" s="140"/>
      <c r="H13" s="135"/>
      <c r="I13" s="36" t="s">
        <v>34</v>
      </c>
      <c r="J13" s="36" t="s">
        <v>35</v>
      </c>
      <c r="K13" s="32">
        <v>45839</v>
      </c>
      <c r="L13" s="33">
        <v>45889</v>
      </c>
      <c r="M13" s="40">
        <f t="shared" ref="M13" si="2">+L13-K13</f>
        <v>50</v>
      </c>
      <c r="N13" s="42">
        <f t="shared" si="1"/>
        <v>0.13698630136986301</v>
      </c>
      <c r="O13" s="126"/>
      <c r="P13" s="226"/>
      <c r="Q13" s="226"/>
      <c r="R13" s="233"/>
      <c r="S13" s="132"/>
      <c r="T13" s="135"/>
      <c r="U13" s="237"/>
      <c r="V13" s="3"/>
    </row>
    <row r="14" spans="1:25" ht="40.5" customHeight="1">
      <c r="A14" s="167"/>
      <c r="B14" s="129"/>
      <c r="C14" s="129"/>
      <c r="D14" s="130"/>
      <c r="E14" s="140"/>
      <c r="F14" s="140"/>
      <c r="G14" s="140"/>
      <c r="H14" s="134"/>
      <c r="I14" s="36" t="s">
        <v>49</v>
      </c>
      <c r="J14" s="36" t="s">
        <v>35</v>
      </c>
      <c r="K14" s="32">
        <v>44174</v>
      </c>
      <c r="L14" s="33">
        <v>45107</v>
      </c>
      <c r="M14" s="40">
        <f t="shared" ref="M14" si="3">+L14-K14</f>
        <v>933</v>
      </c>
      <c r="N14" s="42">
        <f t="shared" si="1"/>
        <v>2.5561643835616437</v>
      </c>
      <c r="O14" s="126"/>
      <c r="P14" s="226"/>
      <c r="Q14" s="226"/>
      <c r="R14" s="233"/>
      <c r="S14" s="132"/>
      <c r="T14" s="134"/>
      <c r="U14" s="160"/>
      <c r="V14" s="3"/>
    </row>
    <row r="15" spans="1:25" ht="87.95" customHeight="1">
      <c r="A15" s="167"/>
      <c r="B15" s="129"/>
      <c r="C15" s="129"/>
      <c r="D15" s="1">
        <v>1</v>
      </c>
      <c r="E15" s="7" t="s">
        <v>50</v>
      </c>
      <c r="F15" s="89" t="s">
        <v>41</v>
      </c>
      <c r="G15" s="89" t="s">
        <v>51</v>
      </c>
      <c r="H15" s="96" t="s">
        <v>36</v>
      </c>
      <c r="I15" s="36" t="s">
        <v>52</v>
      </c>
      <c r="J15" s="36" t="s">
        <v>35</v>
      </c>
      <c r="K15" s="32">
        <v>44286</v>
      </c>
      <c r="L15" s="33">
        <v>45382</v>
      </c>
      <c r="M15" s="40">
        <f t="shared" si="0"/>
        <v>1096</v>
      </c>
      <c r="N15" s="42">
        <f t="shared" si="1"/>
        <v>3.0027397260273974</v>
      </c>
      <c r="O15" s="74">
        <v>3</v>
      </c>
      <c r="P15" s="75">
        <v>40063</v>
      </c>
      <c r="Q15" s="75">
        <v>45889</v>
      </c>
      <c r="R15" s="76">
        <v>3</v>
      </c>
      <c r="S15" s="125">
        <f>+R15-O15</f>
        <v>0</v>
      </c>
      <c r="T15" s="96" t="s">
        <v>36</v>
      </c>
      <c r="U15" s="118">
        <v>0</v>
      </c>
      <c r="V15" s="3"/>
      <c r="X15" s="95"/>
      <c r="Y15" s="95"/>
    </row>
    <row r="16" spans="1:25" ht="118.5" customHeight="1">
      <c r="A16" s="167"/>
      <c r="B16" s="129"/>
      <c r="C16" s="129"/>
      <c r="D16" s="1">
        <v>1</v>
      </c>
      <c r="E16" s="7" t="s">
        <v>53</v>
      </c>
      <c r="F16" s="7" t="s">
        <v>54</v>
      </c>
      <c r="G16" s="68" t="s">
        <v>33</v>
      </c>
      <c r="H16" s="68" t="s">
        <v>33</v>
      </c>
      <c r="I16" s="36" t="s">
        <v>55</v>
      </c>
      <c r="J16" s="36" t="s">
        <v>35</v>
      </c>
      <c r="K16" s="57">
        <v>45078</v>
      </c>
      <c r="L16" s="57">
        <v>45889</v>
      </c>
      <c r="M16" s="40">
        <f t="shared" si="0"/>
        <v>811</v>
      </c>
      <c r="N16" s="42">
        <f t="shared" si="1"/>
        <v>2.2219178082191782</v>
      </c>
      <c r="O16" s="9">
        <v>1</v>
      </c>
      <c r="P16" s="57">
        <v>45048</v>
      </c>
      <c r="Q16" s="57">
        <v>45889</v>
      </c>
      <c r="R16" s="63">
        <v>1</v>
      </c>
      <c r="S16" s="124">
        <f>+R16-O16</f>
        <v>0</v>
      </c>
      <c r="T16" s="96" t="s">
        <v>36</v>
      </c>
      <c r="U16" s="118">
        <v>0</v>
      </c>
      <c r="V16" s="3"/>
      <c r="X16" s="95"/>
      <c r="Y16" s="95"/>
    </row>
    <row r="17" spans="1:25" ht="71.45" customHeight="1">
      <c r="A17" s="165" t="s">
        <v>56</v>
      </c>
      <c r="B17" s="147" t="s">
        <v>57</v>
      </c>
      <c r="C17" s="149" t="s">
        <v>58</v>
      </c>
      <c r="D17" s="212">
        <v>1</v>
      </c>
      <c r="E17" s="139" t="s">
        <v>59</v>
      </c>
      <c r="F17" s="139" t="s">
        <v>60</v>
      </c>
      <c r="G17" s="139" t="s">
        <v>61</v>
      </c>
      <c r="H17" s="234" t="s">
        <v>33</v>
      </c>
      <c r="I17" s="86" t="s">
        <v>62</v>
      </c>
      <c r="J17" s="86" t="s">
        <v>63</v>
      </c>
      <c r="K17" s="87">
        <v>44747</v>
      </c>
      <c r="L17" s="62">
        <v>45246</v>
      </c>
      <c r="M17" s="65">
        <f t="shared" ref="M17:M20" si="4">+L17-K17</f>
        <v>499</v>
      </c>
      <c r="N17" s="88">
        <f t="shared" si="1"/>
        <v>1.3671232876712329</v>
      </c>
      <c r="O17" s="141">
        <v>3</v>
      </c>
      <c r="P17" s="141" t="s">
        <v>33</v>
      </c>
      <c r="Q17" s="141" t="s">
        <v>33</v>
      </c>
      <c r="R17" s="143">
        <v>5</v>
      </c>
      <c r="S17" s="231">
        <f>+R17-O17</f>
        <v>2</v>
      </c>
      <c r="T17" s="133" t="s">
        <v>36</v>
      </c>
      <c r="U17" s="159">
        <v>24</v>
      </c>
      <c r="V17" s="3"/>
      <c r="X17" s="95"/>
      <c r="Y17" s="95"/>
    </row>
    <row r="18" spans="1:25" ht="46.5" customHeight="1">
      <c r="A18" s="165"/>
      <c r="B18" s="147"/>
      <c r="C18" s="149"/>
      <c r="D18" s="212"/>
      <c r="E18" s="140"/>
      <c r="F18" s="140"/>
      <c r="G18" s="140"/>
      <c r="H18" s="235"/>
      <c r="I18" s="31" t="s">
        <v>64</v>
      </c>
      <c r="J18" s="31" t="s">
        <v>65</v>
      </c>
      <c r="K18" s="32">
        <v>43710</v>
      </c>
      <c r="L18" s="33">
        <v>44741</v>
      </c>
      <c r="M18" s="40">
        <f t="shared" si="4"/>
        <v>1031</v>
      </c>
      <c r="N18" s="42">
        <f t="shared" si="1"/>
        <v>2.8246575342465752</v>
      </c>
      <c r="O18" s="142"/>
      <c r="P18" s="142"/>
      <c r="Q18" s="142"/>
      <c r="R18" s="144"/>
      <c r="S18" s="231"/>
      <c r="T18" s="135"/>
      <c r="U18" s="237"/>
      <c r="V18" s="3"/>
    </row>
    <row r="19" spans="1:25" ht="46.5" customHeight="1">
      <c r="A19" s="165"/>
      <c r="B19" s="147"/>
      <c r="C19" s="149"/>
      <c r="D19" s="213"/>
      <c r="E19" s="140"/>
      <c r="F19" s="140"/>
      <c r="G19" s="140"/>
      <c r="H19" s="236"/>
      <c r="I19" s="36" t="s">
        <v>66</v>
      </c>
      <c r="J19" s="31" t="s">
        <v>65</v>
      </c>
      <c r="K19" s="32">
        <v>45432</v>
      </c>
      <c r="L19" s="33">
        <v>45889</v>
      </c>
      <c r="M19" s="40">
        <f t="shared" si="4"/>
        <v>457</v>
      </c>
      <c r="N19" s="42">
        <f t="shared" si="1"/>
        <v>1.252054794520548</v>
      </c>
      <c r="O19" s="142"/>
      <c r="P19" s="142"/>
      <c r="Q19" s="142"/>
      <c r="R19" s="144"/>
      <c r="S19" s="232"/>
      <c r="T19" s="134"/>
      <c r="U19" s="160"/>
      <c r="V19" s="3"/>
    </row>
    <row r="20" spans="1:25" ht="60.95" customHeight="1">
      <c r="A20" s="165"/>
      <c r="B20" s="147"/>
      <c r="C20" s="149"/>
      <c r="D20" s="130">
        <v>1</v>
      </c>
      <c r="E20" s="131" t="s">
        <v>67</v>
      </c>
      <c r="F20" s="131" t="s">
        <v>68</v>
      </c>
      <c r="G20" s="140" t="s">
        <v>69</v>
      </c>
      <c r="H20" s="234" t="s">
        <v>33</v>
      </c>
      <c r="I20" s="36" t="s">
        <v>52</v>
      </c>
      <c r="J20" s="31" t="s">
        <v>65</v>
      </c>
      <c r="K20" s="33">
        <v>44305</v>
      </c>
      <c r="L20" s="33">
        <v>45382</v>
      </c>
      <c r="M20" s="40">
        <f t="shared" si="4"/>
        <v>1077</v>
      </c>
      <c r="N20" s="77">
        <f t="shared" si="1"/>
        <v>2.9506849315068493</v>
      </c>
      <c r="O20" s="126">
        <v>3</v>
      </c>
      <c r="P20" s="229">
        <v>44305</v>
      </c>
      <c r="Q20" s="229">
        <v>45889</v>
      </c>
      <c r="R20" s="144">
        <v>4</v>
      </c>
      <c r="S20" s="132">
        <v>1</v>
      </c>
      <c r="T20" s="133" t="s">
        <v>36</v>
      </c>
      <c r="U20" s="159">
        <v>9</v>
      </c>
      <c r="V20" s="3"/>
    </row>
    <row r="21" spans="1:25" ht="47.45" customHeight="1" thickBot="1">
      <c r="A21" s="166"/>
      <c r="B21" s="148"/>
      <c r="C21" s="150"/>
      <c r="D21" s="130"/>
      <c r="E21" s="131"/>
      <c r="F21" s="131"/>
      <c r="G21" s="140"/>
      <c r="H21" s="236"/>
      <c r="I21" s="36" t="s">
        <v>66</v>
      </c>
      <c r="J21" s="31" t="s">
        <v>65</v>
      </c>
      <c r="K21" s="35">
        <v>45323</v>
      </c>
      <c r="L21" s="35">
        <v>45889</v>
      </c>
      <c r="M21" s="40">
        <f t="shared" ref="M21" si="5">+L21-K21</f>
        <v>566</v>
      </c>
      <c r="N21" s="77">
        <f t="shared" si="1"/>
        <v>1.5506849315068494</v>
      </c>
      <c r="O21" s="126"/>
      <c r="P21" s="229"/>
      <c r="Q21" s="229"/>
      <c r="R21" s="144"/>
      <c r="S21" s="132"/>
      <c r="T21" s="134"/>
      <c r="U21" s="160"/>
      <c r="V21" s="3"/>
    </row>
    <row r="22" spans="1:25" ht="33" customHeight="1" thickBot="1">
      <c r="A22" s="151" t="s">
        <v>70</v>
      </c>
      <c r="B22" s="151"/>
      <c r="C22" s="151"/>
      <c r="D22" s="72">
        <f>+SUM(D9:D21)</f>
        <v>8</v>
      </c>
      <c r="E22" s="59"/>
      <c r="F22" s="59"/>
      <c r="G22" s="70"/>
      <c r="H22" s="70"/>
      <c r="I22" s="44"/>
      <c r="J22" s="44"/>
      <c r="K22" s="71"/>
      <c r="L22" s="78"/>
      <c r="M22" s="79"/>
      <c r="N22" s="80"/>
      <c r="O22" s="81"/>
      <c r="P22" s="81"/>
      <c r="Q22" s="81"/>
      <c r="R22" s="90"/>
      <c r="S22" s="82"/>
      <c r="T22" s="83"/>
      <c r="U22" s="93">
        <f>+SUM(U9:U21)</f>
        <v>98</v>
      </c>
      <c r="V22" s="127" t="s">
        <v>71</v>
      </c>
      <c r="W22" s="158"/>
      <c r="X22" s="128"/>
    </row>
    <row r="23" spans="1:25" s="95" customFormat="1" ht="33" customHeight="1">
      <c r="A23" s="100"/>
      <c r="B23" s="100"/>
      <c r="C23" s="100"/>
      <c r="D23" s="85"/>
      <c r="E23" s="101"/>
      <c r="F23" s="101"/>
      <c r="G23" s="102"/>
      <c r="H23" s="102"/>
      <c r="I23" s="103"/>
      <c r="J23" s="103"/>
      <c r="K23" s="78"/>
      <c r="L23" s="78"/>
      <c r="M23" s="79"/>
      <c r="N23" s="80"/>
      <c r="O23" s="81"/>
      <c r="P23" s="81"/>
      <c r="Q23" s="81"/>
      <c r="R23" s="90"/>
      <c r="S23" s="82"/>
      <c r="T23" s="83"/>
      <c r="U23" s="104"/>
      <c r="V23" s="105"/>
      <c r="W23" s="105"/>
      <c r="X23" s="105"/>
    </row>
    <row r="24" spans="1:25" ht="15" thickBot="1">
      <c r="A24" s="152" t="s">
        <v>72</v>
      </c>
      <c r="B24" s="152"/>
      <c r="C24" s="152"/>
      <c r="D24" s="210" t="s">
        <v>6</v>
      </c>
      <c r="E24" s="208" t="s">
        <v>7</v>
      </c>
      <c r="F24" s="208" t="s">
        <v>8</v>
      </c>
      <c r="G24" s="208" t="s">
        <v>9</v>
      </c>
      <c r="H24" s="175" t="s">
        <v>10</v>
      </c>
      <c r="I24" s="206" t="s">
        <v>11</v>
      </c>
      <c r="J24" s="207"/>
      <c r="K24" s="207"/>
      <c r="L24" s="207"/>
      <c r="M24" s="207"/>
      <c r="N24" s="207"/>
      <c r="O24" s="207"/>
      <c r="P24" s="207"/>
      <c r="Q24" s="207"/>
      <c r="R24" s="207"/>
    </row>
    <row r="25" spans="1:25" ht="29.45" customHeight="1">
      <c r="A25" s="152"/>
      <c r="B25" s="152"/>
      <c r="C25" s="152"/>
      <c r="D25" s="210"/>
      <c r="E25" s="208"/>
      <c r="F25" s="208"/>
      <c r="G25" s="208"/>
      <c r="H25" s="175"/>
      <c r="I25" s="169" t="s">
        <v>12</v>
      </c>
      <c r="J25" s="169" t="s">
        <v>13</v>
      </c>
      <c r="K25" s="169" t="s">
        <v>14</v>
      </c>
      <c r="L25" s="169" t="s">
        <v>15</v>
      </c>
      <c r="M25" s="171" t="s">
        <v>16</v>
      </c>
      <c r="N25" s="171"/>
      <c r="O25" s="205" t="s">
        <v>17</v>
      </c>
      <c r="P25" s="172" t="s">
        <v>73</v>
      </c>
      <c r="Q25" s="173"/>
      <c r="R25" s="174"/>
      <c r="S25" s="145" t="s">
        <v>19</v>
      </c>
      <c r="T25" s="177" t="s">
        <v>20</v>
      </c>
      <c r="U25" s="179" t="s">
        <v>21</v>
      </c>
    </row>
    <row r="26" spans="1:25" s="5" customFormat="1" ht="50.1" customHeight="1" thickBot="1">
      <c r="A26" s="153"/>
      <c r="B26" s="153"/>
      <c r="C26" s="153"/>
      <c r="D26" s="211"/>
      <c r="E26" s="209"/>
      <c r="F26" s="209"/>
      <c r="G26" s="209"/>
      <c r="H26" s="176"/>
      <c r="I26" s="170"/>
      <c r="J26" s="170"/>
      <c r="K26" s="170"/>
      <c r="L26" s="170"/>
      <c r="M26" s="99" t="s">
        <v>22</v>
      </c>
      <c r="N26" s="98" t="s">
        <v>23</v>
      </c>
      <c r="O26" s="205"/>
      <c r="P26" s="97" t="s">
        <v>24</v>
      </c>
      <c r="Q26" s="97" t="s">
        <v>25</v>
      </c>
      <c r="R26" s="97" t="s">
        <v>26</v>
      </c>
      <c r="S26" s="146"/>
      <c r="T26" s="178"/>
      <c r="U26" s="180"/>
      <c r="V26" s="3"/>
    </row>
    <row r="27" spans="1:25" ht="29.1" customHeight="1">
      <c r="A27" s="182" t="s">
        <v>74</v>
      </c>
      <c r="B27" s="185" t="s">
        <v>75</v>
      </c>
      <c r="C27" s="188" t="s">
        <v>76</v>
      </c>
      <c r="D27" s="192">
        <v>1</v>
      </c>
      <c r="E27" s="189" t="s">
        <v>77</v>
      </c>
      <c r="F27" s="195" t="s">
        <v>41</v>
      </c>
      <c r="G27" s="189" t="s">
        <v>78</v>
      </c>
      <c r="H27" s="190" t="s">
        <v>33</v>
      </c>
      <c r="I27" s="36" t="s">
        <v>79</v>
      </c>
      <c r="J27" s="31" t="s">
        <v>80</v>
      </c>
      <c r="K27" s="41">
        <v>41641</v>
      </c>
      <c r="L27" s="41">
        <v>42735</v>
      </c>
      <c r="M27" s="40">
        <f>+L27-K27</f>
        <v>1094</v>
      </c>
      <c r="N27" s="43">
        <f>+M27/360</f>
        <v>3.0388888888888888</v>
      </c>
      <c r="O27" s="161">
        <v>5</v>
      </c>
      <c r="P27" s="218">
        <v>41295</v>
      </c>
      <c r="Q27" s="218">
        <v>45889</v>
      </c>
      <c r="R27" s="219">
        <v>9</v>
      </c>
      <c r="S27" s="261">
        <f>+R27-O27</f>
        <v>4</v>
      </c>
      <c r="T27" s="133" t="s">
        <v>36</v>
      </c>
      <c r="U27" s="136">
        <v>31</v>
      </c>
      <c r="V27" s="3"/>
    </row>
    <row r="28" spans="1:25" ht="29.1" customHeight="1">
      <c r="A28" s="183"/>
      <c r="B28" s="186"/>
      <c r="C28" s="149"/>
      <c r="D28" s="193"/>
      <c r="E28" s="190"/>
      <c r="F28" s="196"/>
      <c r="G28" s="190"/>
      <c r="H28" s="190"/>
      <c r="I28" s="36" t="s">
        <v>81</v>
      </c>
      <c r="J28" s="36" t="s">
        <v>82</v>
      </c>
      <c r="K28" s="41">
        <v>42736</v>
      </c>
      <c r="L28" s="41">
        <v>43646</v>
      </c>
      <c r="M28" s="40">
        <f t="shared" ref="M28:M35" si="6">+L28-K28</f>
        <v>910</v>
      </c>
      <c r="N28" s="43">
        <f t="shared" ref="N28:N70" si="7">+M28/360</f>
        <v>2.5277777777777777</v>
      </c>
      <c r="O28" s="162"/>
      <c r="P28" s="162"/>
      <c r="Q28" s="162"/>
      <c r="R28" s="220"/>
      <c r="S28" s="203"/>
      <c r="T28" s="135"/>
      <c r="U28" s="137"/>
      <c r="V28" s="3"/>
    </row>
    <row r="29" spans="1:25" ht="29.1" customHeight="1">
      <c r="A29" s="183"/>
      <c r="B29" s="186"/>
      <c r="C29" s="149"/>
      <c r="D29" s="193"/>
      <c r="E29" s="190"/>
      <c r="F29" s="196"/>
      <c r="G29" s="190"/>
      <c r="H29" s="190"/>
      <c r="I29" s="36" t="s">
        <v>83</v>
      </c>
      <c r="J29" s="36" t="s">
        <v>82</v>
      </c>
      <c r="K29" s="41">
        <v>43191</v>
      </c>
      <c r="L29" s="41">
        <v>44834</v>
      </c>
      <c r="M29" s="40">
        <f t="shared" si="6"/>
        <v>1643</v>
      </c>
      <c r="N29" s="43">
        <f t="shared" si="7"/>
        <v>4.5638888888888891</v>
      </c>
      <c r="O29" s="162"/>
      <c r="P29" s="162"/>
      <c r="Q29" s="162"/>
      <c r="R29" s="220"/>
      <c r="S29" s="203"/>
      <c r="T29" s="135"/>
      <c r="U29" s="137"/>
      <c r="V29" s="3"/>
    </row>
    <row r="30" spans="1:25" ht="29.1" customHeight="1">
      <c r="A30" s="183"/>
      <c r="B30" s="186"/>
      <c r="C30" s="149"/>
      <c r="D30" s="193"/>
      <c r="E30" s="190"/>
      <c r="F30" s="196"/>
      <c r="G30" s="190"/>
      <c r="H30" s="190"/>
      <c r="I30" s="36" t="s">
        <v>84</v>
      </c>
      <c r="J30" s="36" t="s">
        <v>82</v>
      </c>
      <c r="K30" s="41">
        <v>43656</v>
      </c>
      <c r="L30" s="41">
        <v>44206</v>
      </c>
      <c r="M30" s="40">
        <f t="shared" si="6"/>
        <v>550</v>
      </c>
      <c r="N30" s="43">
        <f t="shared" si="7"/>
        <v>1.5277777777777777</v>
      </c>
      <c r="O30" s="162"/>
      <c r="P30" s="162"/>
      <c r="Q30" s="162"/>
      <c r="R30" s="220"/>
      <c r="S30" s="203"/>
      <c r="T30" s="135"/>
      <c r="U30" s="137"/>
      <c r="V30" s="3"/>
    </row>
    <row r="31" spans="1:25" ht="29.1" customHeight="1">
      <c r="A31" s="183"/>
      <c r="B31" s="186"/>
      <c r="C31" s="149"/>
      <c r="D31" s="193"/>
      <c r="E31" s="190"/>
      <c r="F31" s="196"/>
      <c r="G31" s="190"/>
      <c r="H31" s="190"/>
      <c r="I31" s="36" t="s">
        <v>85</v>
      </c>
      <c r="J31" s="36" t="s">
        <v>35</v>
      </c>
      <c r="K31" s="41">
        <v>44256</v>
      </c>
      <c r="L31" s="41">
        <v>44545</v>
      </c>
      <c r="M31" s="40">
        <f t="shared" si="6"/>
        <v>289</v>
      </c>
      <c r="N31" s="43">
        <f t="shared" si="7"/>
        <v>0.80277777777777781</v>
      </c>
      <c r="O31" s="162"/>
      <c r="P31" s="162"/>
      <c r="Q31" s="162"/>
      <c r="R31" s="220"/>
      <c r="S31" s="203"/>
      <c r="T31" s="135"/>
      <c r="U31" s="137"/>
      <c r="V31" s="3"/>
    </row>
    <row r="32" spans="1:25" ht="29.1" customHeight="1">
      <c r="A32" s="183"/>
      <c r="B32" s="186"/>
      <c r="C32" s="149"/>
      <c r="D32" s="193"/>
      <c r="E32" s="190"/>
      <c r="F32" s="196"/>
      <c r="G32" s="190"/>
      <c r="H32" s="190"/>
      <c r="I32" s="36" t="s">
        <v>85</v>
      </c>
      <c r="J32" s="36" t="s">
        <v>35</v>
      </c>
      <c r="K32" s="41">
        <v>44621</v>
      </c>
      <c r="L32" s="41">
        <v>44910</v>
      </c>
      <c r="M32" s="40">
        <f t="shared" si="6"/>
        <v>289</v>
      </c>
      <c r="N32" s="43">
        <f t="shared" si="7"/>
        <v>0.80277777777777781</v>
      </c>
      <c r="O32" s="162"/>
      <c r="P32" s="162"/>
      <c r="Q32" s="162"/>
      <c r="R32" s="220"/>
      <c r="S32" s="203"/>
      <c r="T32" s="135"/>
      <c r="U32" s="137"/>
      <c r="V32" s="3"/>
    </row>
    <row r="33" spans="1:22" ht="42.95" customHeight="1">
      <c r="A33" s="183"/>
      <c r="B33" s="186"/>
      <c r="C33" s="149"/>
      <c r="D33" s="193"/>
      <c r="E33" s="190"/>
      <c r="F33" s="196"/>
      <c r="G33" s="190"/>
      <c r="H33" s="190"/>
      <c r="I33" s="36" t="s">
        <v>86</v>
      </c>
      <c r="J33" s="36" t="s">
        <v>35</v>
      </c>
      <c r="K33" s="41">
        <v>44835</v>
      </c>
      <c r="L33" s="41">
        <v>45889</v>
      </c>
      <c r="M33" s="40">
        <f t="shared" si="6"/>
        <v>1054</v>
      </c>
      <c r="N33" s="43">
        <f t="shared" si="7"/>
        <v>2.9277777777777776</v>
      </c>
      <c r="O33" s="162"/>
      <c r="P33" s="162"/>
      <c r="Q33" s="162"/>
      <c r="R33" s="220"/>
      <c r="S33" s="203"/>
      <c r="T33" s="135"/>
      <c r="U33" s="137"/>
      <c r="V33" s="3"/>
    </row>
    <row r="34" spans="1:22" ht="29.1" customHeight="1">
      <c r="A34" s="183"/>
      <c r="B34" s="186"/>
      <c r="C34" s="149"/>
      <c r="D34" s="193"/>
      <c r="E34" s="190"/>
      <c r="F34" s="196"/>
      <c r="G34" s="190"/>
      <c r="H34" s="190"/>
      <c r="I34" s="36" t="s">
        <v>85</v>
      </c>
      <c r="J34" s="36" t="s">
        <v>35</v>
      </c>
      <c r="K34" s="41">
        <v>44986</v>
      </c>
      <c r="L34" s="41">
        <v>45275</v>
      </c>
      <c r="M34" s="40">
        <f t="shared" si="6"/>
        <v>289</v>
      </c>
      <c r="N34" s="43">
        <f t="shared" si="7"/>
        <v>0.80277777777777781</v>
      </c>
      <c r="O34" s="162"/>
      <c r="P34" s="162"/>
      <c r="Q34" s="162"/>
      <c r="R34" s="220"/>
      <c r="S34" s="203"/>
      <c r="T34" s="135"/>
      <c r="U34" s="137"/>
      <c r="V34" s="3"/>
    </row>
    <row r="35" spans="1:22" ht="29.1" customHeight="1" thickBot="1">
      <c r="A35" s="184"/>
      <c r="B35" s="187"/>
      <c r="C35" s="150"/>
      <c r="D35" s="194"/>
      <c r="E35" s="191"/>
      <c r="F35" s="197"/>
      <c r="G35" s="191"/>
      <c r="H35" s="191"/>
      <c r="I35" s="36" t="s">
        <v>85</v>
      </c>
      <c r="J35" s="36" t="s">
        <v>35</v>
      </c>
      <c r="K35" s="41">
        <v>45352</v>
      </c>
      <c r="L35" s="41">
        <v>45641</v>
      </c>
      <c r="M35" s="40">
        <f t="shared" si="6"/>
        <v>289</v>
      </c>
      <c r="N35" s="43">
        <f t="shared" si="7"/>
        <v>0.80277777777777781</v>
      </c>
      <c r="O35" s="141"/>
      <c r="P35" s="141"/>
      <c r="Q35" s="141"/>
      <c r="R35" s="221"/>
      <c r="S35" s="204"/>
      <c r="T35" s="134"/>
      <c r="U35" s="138"/>
      <c r="V35" s="3"/>
    </row>
    <row r="36" spans="1:22" ht="49.5" customHeight="1">
      <c r="A36" s="198" t="s">
        <v>87</v>
      </c>
      <c r="B36" s="188" t="s">
        <v>88</v>
      </c>
      <c r="C36" s="188" t="s">
        <v>89</v>
      </c>
      <c r="D36" s="200">
        <v>1</v>
      </c>
      <c r="E36" s="199" t="s">
        <v>90</v>
      </c>
      <c r="F36" s="199" t="s">
        <v>54</v>
      </c>
      <c r="G36" s="199" t="s">
        <v>91</v>
      </c>
      <c r="H36" s="199" t="s">
        <v>33</v>
      </c>
      <c r="I36" s="36" t="s">
        <v>92</v>
      </c>
      <c r="J36" s="36" t="s">
        <v>35</v>
      </c>
      <c r="K36" s="34">
        <v>41641</v>
      </c>
      <c r="L36" s="34">
        <v>42735</v>
      </c>
      <c r="M36" s="40">
        <f t="shared" ref="M36:M39" si="8">+L36-K36</f>
        <v>1094</v>
      </c>
      <c r="N36" s="43">
        <f t="shared" si="7"/>
        <v>3.0388888888888888</v>
      </c>
      <c r="O36" s="201">
        <v>5</v>
      </c>
      <c r="P36" s="214">
        <v>40287</v>
      </c>
      <c r="Q36" s="214">
        <v>45889</v>
      </c>
      <c r="R36" s="222">
        <v>8</v>
      </c>
      <c r="S36" s="202">
        <f>+R36-O36</f>
        <v>3</v>
      </c>
      <c r="T36" s="133" t="s">
        <v>36</v>
      </c>
      <c r="U36" s="242">
        <v>21</v>
      </c>
      <c r="V36" s="3"/>
    </row>
    <row r="37" spans="1:22" ht="48" customHeight="1">
      <c r="A37" s="165"/>
      <c r="B37" s="149"/>
      <c r="C37" s="149"/>
      <c r="D37" s="193"/>
      <c r="E37" s="190"/>
      <c r="F37" s="190"/>
      <c r="G37" s="190"/>
      <c r="H37" s="190"/>
      <c r="I37" s="36" t="s">
        <v>93</v>
      </c>
      <c r="J37" s="36" t="s">
        <v>35</v>
      </c>
      <c r="K37" s="34">
        <v>42095</v>
      </c>
      <c r="L37" s="34">
        <v>43190</v>
      </c>
      <c r="M37" s="40">
        <f t="shared" si="8"/>
        <v>1095</v>
      </c>
      <c r="N37" s="43">
        <f t="shared" si="7"/>
        <v>3.0416666666666665</v>
      </c>
      <c r="O37" s="162"/>
      <c r="P37" s="162"/>
      <c r="Q37" s="162"/>
      <c r="R37" s="162"/>
      <c r="S37" s="203"/>
      <c r="T37" s="135"/>
      <c r="U37" s="137"/>
      <c r="V37" s="3"/>
    </row>
    <row r="38" spans="1:22" ht="45" customHeight="1">
      <c r="A38" s="165"/>
      <c r="B38" s="149"/>
      <c r="C38" s="149"/>
      <c r="D38" s="193"/>
      <c r="E38" s="190"/>
      <c r="F38" s="190"/>
      <c r="G38" s="190"/>
      <c r="H38" s="190"/>
      <c r="I38" s="36" t="s">
        <v>94</v>
      </c>
      <c r="J38" s="36" t="s">
        <v>35</v>
      </c>
      <c r="K38" s="34">
        <v>42736</v>
      </c>
      <c r="L38" s="34">
        <v>43646</v>
      </c>
      <c r="M38" s="40">
        <f t="shared" si="8"/>
        <v>910</v>
      </c>
      <c r="N38" s="43">
        <f t="shared" si="7"/>
        <v>2.5277777777777777</v>
      </c>
      <c r="O38" s="162"/>
      <c r="P38" s="162"/>
      <c r="Q38" s="162"/>
      <c r="R38" s="162"/>
      <c r="S38" s="203"/>
      <c r="T38" s="135"/>
      <c r="U38" s="137"/>
      <c r="V38" s="3"/>
    </row>
    <row r="39" spans="1:22" ht="45" customHeight="1" thickBot="1">
      <c r="A39" s="166"/>
      <c r="B39" s="150"/>
      <c r="C39" s="150"/>
      <c r="D39" s="194"/>
      <c r="E39" s="191"/>
      <c r="F39" s="191"/>
      <c r="G39" s="191"/>
      <c r="H39" s="191"/>
      <c r="I39" s="36" t="s">
        <v>95</v>
      </c>
      <c r="J39" s="36" t="s">
        <v>35</v>
      </c>
      <c r="K39" s="34">
        <v>43191</v>
      </c>
      <c r="L39" s="34">
        <v>44834</v>
      </c>
      <c r="M39" s="40">
        <f t="shared" si="8"/>
        <v>1643</v>
      </c>
      <c r="N39" s="43">
        <f t="shared" si="7"/>
        <v>4.5638888888888891</v>
      </c>
      <c r="O39" s="141"/>
      <c r="P39" s="141"/>
      <c r="Q39" s="141"/>
      <c r="R39" s="141"/>
      <c r="S39" s="204"/>
      <c r="T39" s="134"/>
      <c r="U39" s="138"/>
      <c r="V39" s="3"/>
    </row>
    <row r="40" spans="1:22" ht="38.1" customHeight="1">
      <c r="A40" s="198" t="s">
        <v>96</v>
      </c>
      <c r="B40" s="188" t="s">
        <v>97</v>
      </c>
      <c r="C40" s="188" t="s">
        <v>98</v>
      </c>
      <c r="D40" s="200">
        <v>1</v>
      </c>
      <c r="E40" s="199" t="s">
        <v>99</v>
      </c>
      <c r="F40" s="199" t="s">
        <v>41</v>
      </c>
      <c r="G40" s="199" t="s">
        <v>100</v>
      </c>
      <c r="H40" s="199" t="s">
        <v>33</v>
      </c>
      <c r="I40" s="48" t="s">
        <v>92</v>
      </c>
      <c r="J40" s="36" t="s">
        <v>35</v>
      </c>
      <c r="K40" s="34">
        <v>42186</v>
      </c>
      <c r="L40" s="34">
        <v>42735</v>
      </c>
      <c r="M40" s="40">
        <f t="shared" ref="M40:M45" si="9">+L40-K40</f>
        <v>549</v>
      </c>
      <c r="N40" s="43">
        <f t="shared" si="7"/>
        <v>1.5249999999999999</v>
      </c>
      <c r="O40" s="201">
        <v>5</v>
      </c>
      <c r="P40" s="214">
        <v>42186</v>
      </c>
      <c r="Q40" s="214">
        <v>45889</v>
      </c>
      <c r="R40" s="222">
        <v>8</v>
      </c>
      <c r="S40" s="202">
        <f>+R40-O40</f>
        <v>3</v>
      </c>
      <c r="T40" s="133" t="s">
        <v>36</v>
      </c>
      <c r="U40" s="242">
        <v>21</v>
      </c>
      <c r="V40" s="3"/>
    </row>
    <row r="41" spans="1:22" ht="51.6" customHeight="1">
      <c r="A41" s="165"/>
      <c r="B41" s="149"/>
      <c r="C41" s="149"/>
      <c r="D41" s="193"/>
      <c r="E41" s="190"/>
      <c r="F41" s="190"/>
      <c r="G41" s="190"/>
      <c r="H41" s="190"/>
      <c r="I41" s="36" t="s">
        <v>94</v>
      </c>
      <c r="J41" s="36" t="s">
        <v>35</v>
      </c>
      <c r="K41" s="34">
        <v>42736</v>
      </c>
      <c r="L41" s="34">
        <v>43646</v>
      </c>
      <c r="M41" s="40">
        <f t="shared" si="9"/>
        <v>910</v>
      </c>
      <c r="N41" s="43">
        <f t="shared" si="7"/>
        <v>2.5277777777777777</v>
      </c>
      <c r="O41" s="162"/>
      <c r="P41" s="215"/>
      <c r="Q41" s="162"/>
      <c r="R41" s="220"/>
      <c r="S41" s="203"/>
      <c r="T41" s="135"/>
      <c r="U41" s="137"/>
      <c r="V41" s="3"/>
    </row>
    <row r="42" spans="1:22" ht="51.6" customHeight="1">
      <c r="A42" s="165"/>
      <c r="B42" s="149"/>
      <c r="C42" s="149"/>
      <c r="D42" s="193"/>
      <c r="E42" s="190"/>
      <c r="F42" s="190"/>
      <c r="G42" s="190"/>
      <c r="H42" s="190"/>
      <c r="I42" s="36" t="s">
        <v>95</v>
      </c>
      <c r="J42" s="36" t="s">
        <v>35</v>
      </c>
      <c r="K42" s="34">
        <v>43191</v>
      </c>
      <c r="L42" s="34">
        <v>44834</v>
      </c>
      <c r="M42" s="40">
        <f t="shared" si="9"/>
        <v>1643</v>
      </c>
      <c r="N42" s="43">
        <f t="shared" si="7"/>
        <v>4.5638888888888891</v>
      </c>
      <c r="O42" s="162"/>
      <c r="P42" s="215"/>
      <c r="Q42" s="162"/>
      <c r="R42" s="220"/>
      <c r="S42" s="203"/>
      <c r="T42" s="135"/>
      <c r="U42" s="137"/>
      <c r="V42" s="3"/>
    </row>
    <row r="43" spans="1:22" ht="51.6" customHeight="1">
      <c r="A43" s="165"/>
      <c r="B43" s="149"/>
      <c r="C43" s="149"/>
      <c r="D43" s="193"/>
      <c r="E43" s="190"/>
      <c r="F43" s="190"/>
      <c r="G43" s="190"/>
      <c r="H43" s="190"/>
      <c r="I43" s="36" t="s">
        <v>84</v>
      </c>
      <c r="J43" s="36" t="s">
        <v>35</v>
      </c>
      <c r="K43" s="34">
        <v>43656</v>
      </c>
      <c r="L43" s="34">
        <v>44206</v>
      </c>
      <c r="M43" s="40">
        <f t="shared" si="9"/>
        <v>550</v>
      </c>
      <c r="N43" s="43">
        <f t="shared" si="7"/>
        <v>1.5277777777777777</v>
      </c>
      <c r="O43" s="162"/>
      <c r="P43" s="215"/>
      <c r="Q43" s="162"/>
      <c r="R43" s="220"/>
      <c r="S43" s="203"/>
      <c r="T43" s="135"/>
      <c r="U43" s="137"/>
      <c r="V43" s="3"/>
    </row>
    <row r="44" spans="1:22" ht="51.6" customHeight="1">
      <c r="A44" s="165"/>
      <c r="B44" s="149"/>
      <c r="C44" s="149"/>
      <c r="D44" s="193"/>
      <c r="E44" s="190"/>
      <c r="F44" s="190"/>
      <c r="G44" s="190"/>
      <c r="H44" s="190"/>
      <c r="I44" s="36" t="s">
        <v>85</v>
      </c>
      <c r="J44" s="36" t="s">
        <v>35</v>
      </c>
      <c r="K44" s="34">
        <v>44256</v>
      </c>
      <c r="L44" s="34">
        <v>44545</v>
      </c>
      <c r="M44" s="40">
        <f t="shared" si="9"/>
        <v>289</v>
      </c>
      <c r="N44" s="43">
        <f t="shared" si="7"/>
        <v>0.80277777777777781</v>
      </c>
      <c r="O44" s="162"/>
      <c r="P44" s="215"/>
      <c r="Q44" s="162"/>
      <c r="R44" s="220"/>
      <c r="S44" s="203"/>
      <c r="T44" s="135"/>
      <c r="U44" s="137"/>
      <c r="V44" s="3"/>
    </row>
    <row r="45" spans="1:22" ht="51.6" customHeight="1">
      <c r="A45" s="165"/>
      <c r="B45" s="149"/>
      <c r="C45" s="149"/>
      <c r="D45" s="193"/>
      <c r="E45" s="190"/>
      <c r="F45" s="190"/>
      <c r="G45" s="190"/>
      <c r="H45" s="190"/>
      <c r="I45" s="36" t="s">
        <v>85</v>
      </c>
      <c r="J45" s="36" t="s">
        <v>35</v>
      </c>
      <c r="K45" s="34">
        <v>44621</v>
      </c>
      <c r="L45" s="34">
        <v>44910</v>
      </c>
      <c r="M45" s="40">
        <f t="shared" si="9"/>
        <v>289</v>
      </c>
      <c r="N45" s="43">
        <f t="shared" si="7"/>
        <v>0.80277777777777781</v>
      </c>
      <c r="O45" s="162"/>
      <c r="P45" s="215"/>
      <c r="Q45" s="162"/>
      <c r="R45" s="220"/>
      <c r="S45" s="203"/>
      <c r="T45" s="135"/>
      <c r="U45" s="137"/>
      <c r="V45" s="3"/>
    </row>
    <row r="46" spans="1:22" ht="51.6" customHeight="1">
      <c r="A46" s="165"/>
      <c r="B46" s="149"/>
      <c r="C46" s="149"/>
      <c r="D46" s="193"/>
      <c r="E46" s="190"/>
      <c r="F46" s="190"/>
      <c r="G46" s="190"/>
      <c r="H46" s="190"/>
      <c r="I46" s="36" t="s">
        <v>85</v>
      </c>
      <c r="J46" s="36" t="s">
        <v>35</v>
      </c>
      <c r="K46" s="34">
        <v>44986</v>
      </c>
      <c r="L46" s="34">
        <v>45275</v>
      </c>
      <c r="M46" s="40">
        <f t="shared" ref="M46:M49" si="10">+L46-K46</f>
        <v>289</v>
      </c>
      <c r="N46" s="43">
        <f t="shared" si="7"/>
        <v>0.80277777777777781</v>
      </c>
      <c r="O46" s="162"/>
      <c r="P46" s="215"/>
      <c r="Q46" s="162"/>
      <c r="R46" s="220"/>
      <c r="S46" s="203"/>
      <c r="T46" s="135"/>
      <c r="U46" s="137"/>
      <c r="V46" s="3"/>
    </row>
    <row r="47" spans="1:22" ht="51.6" customHeight="1">
      <c r="A47" s="165"/>
      <c r="B47" s="149"/>
      <c r="C47" s="149"/>
      <c r="D47" s="193"/>
      <c r="E47" s="190"/>
      <c r="F47" s="190"/>
      <c r="G47" s="190"/>
      <c r="H47" s="190"/>
      <c r="I47" s="36" t="s">
        <v>85</v>
      </c>
      <c r="J47" s="36" t="s">
        <v>35</v>
      </c>
      <c r="K47" s="34">
        <v>45366</v>
      </c>
      <c r="L47" s="34">
        <v>45641</v>
      </c>
      <c r="M47" s="40">
        <f t="shared" si="10"/>
        <v>275</v>
      </c>
      <c r="N47" s="43">
        <f t="shared" si="7"/>
        <v>0.76388888888888884</v>
      </c>
      <c r="O47" s="162"/>
      <c r="P47" s="215"/>
      <c r="Q47" s="162"/>
      <c r="R47" s="220"/>
      <c r="S47" s="203"/>
      <c r="T47" s="135"/>
      <c r="U47" s="137"/>
      <c r="V47" s="3"/>
    </row>
    <row r="48" spans="1:22" ht="51.6" customHeight="1" thickBot="1">
      <c r="A48" s="166"/>
      <c r="B48" s="150"/>
      <c r="C48" s="150"/>
      <c r="D48" s="194"/>
      <c r="E48" s="191"/>
      <c r="F48" s="191"/>
      <c r="G48" s="191"/>
      <c r="H48" s="191"/>
      <c r="I48" s="36" t="s">
        <v>85</v>
      </c>
      <c r="J48" s="36" t="s">
        <v>35</v>
      </c>
      <c r="K48" s="34">
        <v>45717</v>
      </c>
      <c r="L48" s="34">
        <v>45870</v>
      </c>
      <c r="M48" s="40">
        <f t="shared" si="10"/>
        <v>153</v>
      </c>
      <c r="N48" s="43">
        <f t="shared" si="7"/>
        <v>0.42499999999999999</v>
      </c>
      <c r="O48" s="141"/>
      <c r="P48" s="223"/>
      <c r="Q48" s="141"/>
      <c r="R48" s="221"/>
      <c r="S48" s="204"/>
      <c r="T48" s="134"/>
      <c r="U48" s="138"/>
      <c r="V48" s="3"/>
    </row>
    <row r="49" spans="1:22" ht="40.5" customHeight="1">
      <c r="A49" s="198" t="s">
        <v>101</v>
      </c>
      <c r="B49" s="188" t="s">
        <v>102</v>
      </c>
      <c r="C49" s="188" t="s">
        <v>103</v>
      </c>
      <c r="D49" s="200">
        <v>1</v>
      </c>
      <c r="E49" s="199" t="s">
        <v>104</v>
      </c>
      <c r="F49" s="199" t="s">
        <v>41</v>
      </c>
      <c r="G49" s="199" t="s">
        <v>105</v>
      </c>
      <c r="H49" s="199" t="s">
        <v>33</v>
      </c>
      <c r="I49" s="36" t="s">
        <v>79</v>
      </c>
      <c r="J49" s="36" t="s">
        <v>35</v>
      </c>
      <c r="K49" s="34">
        <v>41641</v>
      </c>
      <c r="L49" s="34">
        <v>42735</v>
      </c>
      <c r="M49" s="40">
        <f t="shared" si="10"/>
        <v>1094</v>
      </c>
      <c r="N49" s="43">
        <f t="shared" si="7"/>
        <v>3.0388888888888888</v>
      </c>
      <c r="O49" s="201">
        <v>5</v>
      </c>
      <c r="P49" s="214">
        <v>41232</v>
      </c>
      <c r="Q49" s="214">
        <v>45889</v>
      </c>
      <c r="R49" s="222">
        <v>9</v>
      </c>
      <c r="S49" s="202">
        <f>+R49-O49</f>
        <v>4</v>
      </c>
      <c r="T49" s="239" t="s">
        <v>106</v>
      </c>
      <c r="U49" s="121">
        <v>31</v>
      </c>
      <c r="V49" s="3"/>
    </row>
    <row r="50" spans="1:22" ht="28.5" customHeight="1">
      <c r="A50" s="165"/>
      <c r="B50" s="149"/>
      <c r="C50" s="149"/>
      <c r="D50" s="193"/>
      <c r="E50" s="190"/>
      <c r="F50" s="190"/>
      <c r="G50" s="190"/>
      <c r="H50" s="190"/>
      <c r="I50" s="36" t="s">
        <v>107</v>
      </c>
      <c r="J50" s="36" t="s">
        <v>35</v>
      </c>
      <c r="K50" s="34">
        <v>42076</v>
      </c>
      <c r="L50" s="34">
        <v>43172</v>
      </c>
      <c r="M50" s="40">
        <f t="shared" ref="M50:M57" si="11">+L50-K50</f>
        <v>1096</v>
      </c>
      <c r="N50" s="43">
        <f t="shared" si="7"/>
        <v>3.0444444444444443</v>
      </c>
      <c r="O50" s="162"/>
      <c r="P50" s="215"/>
      <c r="Q50" s="215"/>
      <c r="R50" s="220"/>
      <c r="S50" s="203"/>
      <c r="T50" s="240"/>
      <c r="U50" s="122"/>
      <c r="V50" s="3"/>
    </row>
    <row r="51" spans="1:22" ht="47.45" customHeight="1">
      <c r="A51" s="165"/>
      <c r="B51" s="149"/>
      <c r="C51" s="149"/>
      <c r="D51" s="193"/>
      <c r="E51" s="190"/>
      <c r="F51" s="190"/>
      <c r="G51" s="190"/>
      <c r="H51" s="190"/>
      <c r="I51" s="36" t="s">
        <v>108</v>
      </c>
      <c r="J51" s="36" t="s">
        <v>35</v>
      </c>
      <c r="K51" s="34">
        <v>42347</v>
      </c>
      <c r="L51" s="34">
        <v>42489</v>
      </c>
      <c r="M51" s="40">
        <f t="shared" si="11"/>
        <v>142</v>
      </c>
      <c r="N51" s="43">
        <f t="shared" si="7"/>
        <v>0.39444444444444443</v>
      </c>
      <c r="O51" s="162"/>
      <c r="P51" s="215"/>
      <c r="Q51" s="215"/>
      <c r="R51" s="220"/>
      <c r="S51" s="203"/>
      <c r="T51" s="240"/>
      <c r="U51" s="122"/>
      <c r="V51" s="3"/>
    </row>
    <row r="52" spans="1:22" ht="51.95" customHeight="1">
      <c r="A52" s="165"/>
      <c r="B52" s="149"/>
      <c r="C52" s="149"/>
      <c r="D52" s="193"/>
      <c r="E52" s="190"/>
      <c r="F52" s="190"/>
      <c r="G52" s="190"/>
      <c r="H52" s="190"/>
      <c r="I52" s="36" t="s">
        <v>109</v>
      </c>
      <c r="J52" s="36" t="s">
        <v>35</v>
      </c>
      <c r="K52" s="34" t="s">
        <v>110</v>
      </c>
      <c r="L52" s="34">
        <v>43821</v>
      </c>
      <c r="M52" s="40" t="e">
        <f t="shared" si="11"/>
        <v>#VALUE!</v>
      </c>
      <c r="N52" s="43" t="e">
        <f t="shared" si="7"/>
        <v>#VALUE!</v>
      </c>
      <c r="O52" s="162"/>
      <c r="P52" s="215"/>
      <c r="Q52" s="215"/>
      <c r="R52" s="220"/>
      <c r="S52" s="203"/>
      <c r="T52" s="240"/>
      <c r="U52" s="122"/>
      <c r="V52" s="3"/>
    </row>
    <row r="53" spans="1:22" ht="35.1" customHeight="1">
      <c r="A53" s="165"/>
      <c r="B53" s="149"/>
      <c r="C53" s="149"/>
      <c r="D53" s="193"/>
      <c r="E53" s="190"/>
      <c r="F53" s="190"/>
      <c r="G53" s="190"/>
      <c r="H53" s="190"/>
      <c r="I53" s="36" t="s">
        <v>94</v>
      </c>
      <c r="J53" s="36" t="s">
        <v>35</v>
      </c>
      <c r="K53" s="34">
        <v>42736</v>
      </c>
      <c r="L53" s="34">
        <v>43646</v>
      </c>
      <c r="M53" s="40">
        <f t="shared" si="11"/>
        <v>910</v>
      </c>
      <c r="N53" s="43">
        <f t="shared" si="7"/>
        <v>2.5277777777777777</v>
      </c>
      <c r="O53" s="162"/>
      <c r="P53" s="215"/>
      <c r="Q53" s="215"/>
      <c r="R53" s="220"/>
      <c r="S53" s="203"/>
      <c r="T53" s="240"/>
      <c r="U53" s="122"/>
      <c r="V53" s="3"/>
    </row>
    <row r="54" spans="1:22" ht="39.950000000000003" customHeight="1">
      <c r="A54" s="165"/>
      <c r="B54" s="149"/>
      <c r="C54" s="149"/>
      <c r="D54" s="193"/>
      <c r="E54" s="190"/>
      <c r="F54" s="190"/>
      <c r="G54" s="190"/>
      <c r="H54" s="190"/>
      <c r="I54" s="50" t="s">
        <v>95</v>
      </c>
      <c r="J54" s="50" t="s">
        <v>35</v>
      </c>
      <c r="K54" s="51">
        <v>43191</v>
      </c>
      <c r="L54" s="51">
        <v>44824</v>
      </c>
      <c r="M54" s="40">
        <f t="shared" si="11"/>
        <v>1633</v>
      </c>
      <c r="N54" s="43">
        <f t="shared" si="7"/>
        <v>4.5361111111111114</v>
      </c>
      <c r="O54" s="162"/>
      <c r="P54" s="215"/>
      <c r="Q54" s="215"/>
      <c r="R54" s="220"/>
      <c r="S54" s="203"/>
      <c r="T54" s="240"/>
      <c r="U54" s="122"/>
      <c r="V54" s="3"/>
    </row>
    <row r="55" spans="1:22" ht="21.95" customHeight="1">
      <c r="A55" s="165"/>
      <c r="B55" s="149"/>
      <c r="C55" s="149"/>
      <c r="D55" s="193"/>
      <c r="E55" s="190"/>
      <c r="F55" s="190"/>
      <c r="G55" s="190"/>
      <c r="H55" s="190"/>
      <c r="I55" s="50" t="s">
        <v>111</v>
      </c>
      <c r="J55" s="50" t="s">
        <v>112</v>
      </c>
      <c r="K55" s="51">
        <v>43278</v>
      </c>
      <c r="L55" s="51">
        <v>43829</v>
      </c>
      <c r="M55" s="40">
        <f t="shared" si="11"/>
        <v>551</v>
      </c>
      <c r="N55" s="43">
        <f t="shared" si="7"/>
        <v>1.5305555555555554</v>
      </c>
      <c r="O55" s="162"/>
      <c r="P55" s="215"/>
      <c r="Q55" s="215"/>
      <c r="R55" s="220"/>
      <c r="S55" s="203"/>
      <c r="T55" s="240"/>
      <c r="U55" s="122"/>
      <c r="V55" s="3"/>
    </row>
    <row r="56" spans="1:22" ht="51.95" customHeight="1">
      <c r="A56" s="165"/>
      <c r="B56" s="149"/>
      <c r="C56" s="149"/>
      <c r="D56" s="193"/>
      <c r="E56" s="190"/>
      <c r="F56" s="190"/>
      <c r="G56" s="190"/>
      <c r="H56" s="190"/>
      <c r="I56" s="50" t="s">
        <v>113</v>
      </c>
      <c r="J56" s="50" t="s">
        <v>35</v>
      </c>
      <c r="K56" s="51">
        <v>43656</v>
      </c>
      <c r="L56" s="51">
        <v>44206</v>
      </c>
      <c r="M56" s="40">
        <f t="shared" si="11"/>
        <v>550</v>
      </c>
      <c r="N56" s="43">
        <f t="shared" si="7"/>
        <v>1.5277777777777777</v>
      </c>
      <c r="O56" s="162"/>
      <c r="P56" s="215"/>
      <c r="Q56" s="215"/>
      <c r="R56" s="220"/>
      <c r="S56" s="203"/>
      <c r="T56" s="240"/>
      <c r="U56" s="122"/>
      <c r="V56" s="3"/>
    </row>
    <row r="57" spans="1:22" ht="36.950000000000003" customHeight="1">
      <c r="A57" s="165"/>
      <c r="B57" s="149"/>
      <c r="C57" s="149"/>
      <c r="D57" s="193"/>
      <c r="E57" s="190"/>
      <c r="F57" s="190"/>
      <c r="G57" s="190"/>
      <c r="H57" s="190"/>
      <c r="I57" s="50" t="s">
        <v>85</v>
      </c>
      <c r="J57" s="50" t="s">
        <v>35</v>
      </c>
      <c r="K57" s="51">
        <v>44256</v>
      </c>
      <c r="L57" s="51">
        <v>45641</v>
      </c>
      <c r="M57" s="40">
        <f t="shared" si="11"/>
        <v>1385</v>
      </c>
      <c r="N57" s="43">
        <f t="shared" si="7"/>
        <v>3.8472222222222223</v>
      </c>
      <c r="O57" s="162"/>
      <c r="P57" s="215"/>
      <c r="Q57" s="215"/>
      <c r="R57" s="220"/>
      <c r="S57" s="203"/>
      <c r="T57" s="240"/>
      <c r="U57" s="122"/>
      <c r="V57" s="3"/>
    </row>
    <row r="58" spans="1:22" ht="51.95" customHeight="1">
      <c r="A58" s="165"/>
      <c r="B58" s="149"/>
      <c r="C58" s="149"/>
      <c r="D58" s="193"/>
      <c r="E58" s="190"/>
      <c r="F58" s="190"/>
      <c r="G58" s="190"/>
      <c r="H58" s="190"/>
      <c r="I58" s="50" t="s">
        <v>111</v>
      </c>
      <c r="J58" s="50" t="s">
        <v>112</v>
      </c>
      <c r="K58" s="51">
        <v>45131</v>
      </c>
      <c r="L58" s="51">
        <v>45315</v>
      </c>
      <c r="M58" s="40">
        <f t="shared" ref="M58:M59" si="12">+L58-K58</f>
        <v>184</v>
      </c>
      <c r="N58" s="43">
        <f t="shared" si="7"/>
        <v>0.51111111111111107</v>
      </c>
      <c r="O58" s="162"/>
      <c r="P58" s="215"/>
      <c r="Q58" s="215"/>
      <c r="R58" s="220"/>
      <c r="S58" s="203"/>
      <c r="T58" s="240"/>
      <c r="U58" s="122"/>
      <c r="V58" s="3"/>
    </row>
    <row r="59" spans="1:22" ht="51.95" customHeight="1">
      <c r="A59" s="165"/>
      <c r="B59" s="149"/>
      <c r="C59" s="149"/>
      <c r="D59" s="194"/>
      <c r="E59" s="190"/>
      <c r="F59" s="190"/>
      <c r="G59" s="190"/>
      <c r="H59" s="191"/>
      <c r="I59" s="54" t="s">
        <v>114</v>
      </c>
      <c r="J59" s="54" t="s">
        <v>115</v>
      </c>
      <c r="K59" s="55">
        <v>45562</v>
      </c>
      <c r="L59" s="55">
        <v>45838</v>
      </c>
      <c r="M59" s="56">
        <f t="shared" si="12"/>
        <v>276</v>
      </c>
      <c r="N59" s="49">
        <f t="shared" si="7"/>
        <v>0.76666666666666672</v>
      </c>
      <c r="O59" s="162"/>
      <c r="P59" s="215"/>
      <c r="Q59" s="215"/>
      <c r="R59" s="220"/>
      <c r="S59" s="203"/>
      <c r="T59" s="241"/>
      <c r="U59" s="123"/>
      <c r="V59" s="3"/>
    </row>
    <row r="60" spans="1:22" ht="35.450000000000003" customHeight="1">
      <c r="A60" s="224" t="s">
        <v>116</v>
      </c>
      <c r="B60" s="142" t="s">
        <v>117</v>
      </c>
      <c r="C60" s="142" t="s">
        <v>118</v>
      </c>
      <c r="D60" s="200">
        <v>1</v>
      </c>
      <c r="E60" s="140" t="s">
        <v>119</v>
      </c>
      <c r="F60" s="225" t="s">
        <v>120</v>
      </c>
      <c r="G60" s="225" t="s">
        <v>121</v>
      </c>
      <c r="H60" s="227" t="s">
        <v>33</v>
      </c>
      <c r="I60" s="50" t="s">
        <v>122</v>
      </c>
      <c r="J60" s="36" t="s">
        <v>123</v>
      </c>
      <c r="K60" s="34">
        <v>40128</v>
      </c>
      <c r="L60" s="34">
        <v>42052</v>
      </c>
      <c r="M60" s="40">
        <f t="shared" ref="M60:M64" si="13">+L60-K60</f>
        <v>1924</v>
      </c>
      <c r="N60" s="43">
        <f t="shared" si="7"/>
        <v>5.3444444444444441</v>
      </c>
      <c r="O60" s="142">
        <v>5</v>
      </c>
      <c r="P60" s="226">
        <v>40777</v>
      </c>
      <c r="Q60" s="226">
        <v>45889</v>
      </c>
      <c r="R60" s="262">
        <v>9</v>
      </c>
      <c r="S60" s="202">
        <f>+R60-O60</f>
        <v>4</v>
      </c>
      <c r="T60" s="133" t="s">
        <v>36</v>
      </c>
      <c r="U60" s="242">
        <v>31</v>
      </c>
      <c r="V60" s="3"/>
    </row>
    <row r="61" spans="1:22" ht="35.450000000000003" customHeight="1">
      <c r="A61" s="224"/>
      <c r="B61" s="142"/>
      <c r="C61" s="142"/>
      <c r="D61" s="193"/>
      <c r="E61" s="140"/>
      <c r="F61" s="225"/>
      <c r="G61" s="225"/>
      <c r="H61" s="228"/>
      <c r="I61" s="36" t="s">
        <v>45</v>
      </c>
      <c r="J61" s="50" t="s">
        <v>35</v>
      </c>
      <c r="K61" s="34">
        <v>42727</v>
      </c>
      <c r="L61" s="34">
        <v>43821</v>
      </c>
      <c r="M61" s="40">
        <f t="shared" si="13"/>
        <v>1094</v>
      </c>
      <c r="N61" s="43">
        <f t="shared" si="7"/>
        <v>3.0388888888888888</v>
      </c>
      <c r="O61" s="142"/>
      <c r="P61" s="226"/>
      <c r="Q61" s="226"/>
      <c r="R61" s="262"/>
      <c r="S61" s="203"/>
      <c r="T61" s="135"/>
      <c r="U61" s="137"/>
      <c r="V61" s="3"/>
    </row>
    <row r="62" spans="1:22" ht="35.450000000000003" customHeight="1">
      <c r="A62" s="224"/>
      <c r="B62" s="142"/>
      <c r="C62" s="142"/>
      <c r="D62" s="193"/>
      <c r="E62" s="140"/>
      <c r="F62" s="225"/>
      <c r="G62" s="225"/>
      <c r="H62" s="228"/>
      <c r="I62" s="36" t="s">
        <v>114</v>
      </c>
      <c r="J62" s="50" t="s">
        <v>35</v>
      </c>
      <c r="K62" s="34">
        <v>42736</v>
      </c>
      <c r="L62" s="34">
        <v>43646</v>
      </c>
      <c r="M62" s="40">
        <f t="shared" si="13"/>
        <v>910</v>
      </c>
      <c r="N62" s="43">
        <f t="shared" si="7"/>
        <v>2.5277777777777777</v>
      </c>
      <c r="O62" s="142"/>
      <c r="P62" s="226"/>
      <c r="Q62" s="226"/>
      <c r="R62" s="262"/>
      <c r="S62" s="203"/>
      <c r="T62" s="135"/>
      <c r="U62" s="137"/>
      <c r="V62" s="3"/>
    </row>
    <row r="63" spans="1:22" ht="35.450000000000003" customHeight="1">
      <c r="A63" s="224"/>
      <c r="B63" s="142"/>
      <c r="C63" s="142"/>
      <c r="D63" s="193"/>
      <c r="E63" s="140"/>
      <c r="F63" s="225"/>
      <c r="G63" s="225"/>
      <c r="H63" s="228"/>
      <c r="I63" s="36" t="s">
        <v>85</v>
      </c>
      <c r="J63" s="50" t="s">
        <v>124</v>
      </c>
      <c r="K63" s="34">
        <v>43703</v>
      </c>
      <c r="L63" s="34">
        <v>43929</v>
      </c>
      <c r="M63" s="40">
        <f t="shared" si="13"/>
        <v>226</v>
      </c>
      <c r="N63" s="43">
        <f t="shared" si="7"/>
        <v>0.62777777777777777</v>
      </c>
      <c r="O63" s="142"/>
      <c r="P63" s="226"/>
      <c r="Q63" s="226"/>
      <c r="R63" s="262"/>
      <c r="S63" s="203"/>
      <c r="T63" s="135"/>
      <c r="U63" s="137"/>
      <c r="V63" s="3"/>
    </row>
    <row r="64" spans="1:22" ht="27.95" customHeight="1">
      <c r="A64" s="224"/>
      <c r="B64" s="142"/>
      <c r="C64" s="142"/>
      <c r="D64" s="194"/>
      <c r="E64" s="140"/>
      <c r="F64" s="225"/>
      <c r="G64" s="225"/>
      <c r="H64" s="139"/>
      <c r="I64" s="36" t="s">
        <v>125</v>
      </c>
      <c r="J64" s="50" t="s">
        <v>35</v>
      </c>
      <c r="K64" s="34">
        <v>44652</v>
      </c>
      <c r="L64" s="34">
        <v>45390</v>
      </c>
      <c r="M64" s="40">
        <f t="shared" si="13"/>
        <v>738</v>
      </c>
      <c r="N64" s="43">
        <f t="shared" si="7"/>
        <v>2.0499999999999998</v>
      </c>
      <c r="O64" s="142"/>
      <c r="P64" s="226"/>
      <c r="Q64" s="226"/>
      <c r="R64" s="262"/>
      <c r="S64" s="204"/>
      <c r="T64" s="134"/>
      <c r="U64" s="138"/>
      <c r="V64" s="3"/>
    </row>
    <row r="65" spans="1:25" ht="41.45" customHeight="1">
      <c r="A65" s="224" t="s">
        <v>126</v>
      </c>
      <c r="B65" s="142" t="s">
        <v>127</v>
      </c>
      <c r="C65" s="142" t="s">
        <v>128</v>
      </c>
      <c r="D65" s="230">
        <v>1</v>
      </c>
      <c r="E65" s="140" t="s">
        <v>129</v>
      </c>
      <c r="F65" s="140" t="s">
        <v>41</v>
      </c>
      <c r="G65" s="142" t="s">
        <v>130</v>
      </c>
      <c r="H65" s="142" t="s">
        <v>33</v>
      </c>
      <c r="I65" s="50" t="s">
        <v>114</v>
      </c>
      <c r="J65" s="50" t="s">
        <v>35</v>
      </c>
      <c r="K65" s="34">
        <v>41641</v>
      </c>
      <c r="L65" s="34">
        <v>43646</v>
      </c>
      <c r="M65" s="40">
        <f t="shared" ref="M65:M70" si="14">+L65-K65</f>
        <v>2005</v>
      </c>
      <c r="N65" s="43">
        <f t="shared" si="7"/>
        <v>5.5694444444444446</v>
      </c>
      <c r="O65" s="142">
        <v>5</v>
      </c>
      <c r="P65" s="226">
        <v>42212</v>
      </c>
      <c r="Q65" s="226">
        <v>45889</v>
      </c>
      <c r="R65" s="262">
        <v>9</v>
      </c>
      <c r="S65" s="263">
        <f>+R65-O65</f>
        <v>4</v>
      </c>
      <c r="T65" s="252" t="s">
        <v>36</v>
      </c>
      <c r="U65" s="238" t="s">
        <v>131</v>
      </c>
      <c r="V65" s="3"/>
    </row>
    <row r="66" spans="1:25" ht="35.450000000000003" customHeight="1">
      <c r="A66" s="224"/>
      <c r="B66" s="142"/>
      <c r="C66" s="142"/>
      <c r="D66" s="230"/>
      <c r="E66" s="140"/>
      <c r="F66" s="140"/>
      <c r="G66" s="142"/>
      <c r="H66" s="142"/>
      <c r="I66" s="50" t="s">
        <v>132</v>
      </c>
      <c r="J66" s="50" t="s">
        <v>35</v>
      </c>
      <c r="K66" s="34">
        <v>43191</v>
      </c>
      <c r="L66" s="34">
        <v>44834</v>
      </c>
      <c r="M66" s="40">
        <f t="shared" si="14"/>
        <v>1643</v>
      </c>
      <c r="N66" s="42">
        <f t="shared" si="7"/>
        <v>4.5638888888888891</v>
      </c>
      <c r="O66" s="142"/>
      <c r="P66" s="226"/>
      <c r="Q66" s="226"/>
      <c r="R66" s="262"/>
      <c r="S66" s="263"/>
      <c r="T66" s="252"/>
      <c r="U66" s="238"/>
      <c r="V66" s="3"/>
    </row>
    <row r="67" spans="1:25" ht="37.5" customHeight="1">
      <c r="A67" s="224"/>
      <c r="B67" s="142"/>
      <c r="C67" s="142"/>
      <c r="D67" s="230"/>
      <c r="E67" s="140"/>
      <c r="F67" s="140"/>
      <c r="G67" s="142"/>
      <c r="H67" s="142"/>
      <c r="I67" s="50" t="s">
        <v>133</v>
      </c>
      <c r="J67" s="50" t="s">
        <v>35</v>
      </c>
      <c r="K67" s="34">
        <v>43656</v>
      </c>
      <c r="L67" s="34">
        <v>44206</v>
      </c>
      <c r="M67" s="40">
        <f t="shared" si="14"/>
        <v>550</v>
      </c>
      <c r="N67" s="42">
        <f t="shared" si="7"/>
        <v>1.5277777777777777</v>
      </c>
      <c r="O67" s="142"/>
      <c r="P67" s="226"/>
      <c r="Q67" s="226"/>
      <c r="R67" s="262"/>
      <c r="S67" s="263"/>
      <c r="T67" s="252"/>
      <c r="U67" s="238"/>
      <c r="V67" s="3"/>
    </row>
    <row r="68" spans="1:25" ht="41.45" customHeight="1">
      <c r="A68" s="224"/>
      <c r="B68" s="142"/>
      <c r="C68" s="142"/>
      <c r="D68" s="230"/>
      <c r="E68" s="140"/>
      <c r="F68" s="140"/>
      <c r="G68" s="142"/>
      <c r="H68" s="142"/>
      <c r="I68" s="36" t="s">
        <v>85</v>
      </c>
      <c r="J68" s="50" t="s">
        <v>35</v>
      </c>
      <c r="K68" s="34">
        <v>44256</v>
      </c>
      <c r="L68" s="34">
        <v>44910</v>
      </c>
      <c r="M68" s="40">
        <f t="shared" si="14"/>
        <v>654</v>
      </c>
      <c r="N68" s="42">
        <f t="shared" si="7"/>
        <v>1.8166666666666667</v>
      </c>
      <c r="O68" s="142"/>
      <c r="P68" s="226"/>
      <c r="Q68" s="226"/>
      <c r="R68" s="262"/>
      <c r="S68" s="263"/>
      <c r="T68" s="252"/>
      <c r="U68" s="238"/>
      <c r="V68" s="3"/>
    </row>
    <row r="69" spans="1:25" ht="38.1" customHeight="1">
      <c r="A69" s="224"/>
      <c r="B69" s="142"/>
      <c r="C69" s="142"/>
      <c r="D69" s="230"/>
      <c r="E69" s="140"/>
      <c r="F69" s="140"/>
      <c r="G69" s="142"/>
      <c r="H69" s="142"/>
      <c r="I69" s="50" t="s">
        <v>132</v>
      </c>
      <c r="J69" s="50" t="s">
        <v>35</v>
      </c>
      <c r="K69" s="34">
        <v>44563</v>
      </c>
      <c r="L69" s="34">
        <v>45889</v>
      </c>
      <c r="M69" s="40">
        <f t="shared" si="14"/>
        <v>1326</v>
      </c>
      <c r="N69" s="42">
        <f t="shared" si="7"/>
        <v>3.6833333333333331</v>
      </c>
      <c r="O69" s="142"/>
      <c r="P69" s="226"/>
      <c r="Q69" s="226"/>
      <c r="R69" s="262"/>
      <c r="S69" s="263"/>
      <c r="T69" s="252"/>
      <c r="U69" s="238"/>
      <c r="V69" s="3"/>
    </row>
    <row r="70" spans="1:25" ht="51.95" customHeight="1">
      <c r="A70" s="224"/>
      <c r="B70" s="142"/>
      <c r="C70" s="142"/>
      <c r="D70" s="230"/>
      <c r="E70" s="140"/>
      <c r="F70" s="140"/>
      <c r="G70" s="142"/>
      <c r="H70" s="142"/>
      <c r="I70" s="36" t="s">
        <v>85</v>
      </c>
      <c r="J70" s="50" t="s">
        <v>35</v>
      </c>
      <c r="K70" s="34">
        <v>44986</v>
      </c>
      <c r="L70" s="34">
        <v>45641</v>
      </c>
      <c r="M70" s="40">
        <f t="shared" si="14"/>
        <v>655</v>
      </c>
      <c r="N70" s="42">
        <f t="shared" si="7"/>
        <v>1.8194444444444444</v>
      </c>
      <c r="O70" s="142"/>
      <c r="P70" s="226"/>
      <c r="Q70" s="226"/>
      <c r="R70" s="262"/>
      <c r="S70" s="263"/>
      <c r="T70" s="252"/>
      <c r="U70" s="238"/>
      <c r="V70" s="3"/>
    </row>
    <row r="71" spans="1:25" ht="30" customHeight="1">
      <c r="A71" s="255" t="s">
        <v>134</v>
      </c>
      <c r="B71" s="201" t="s">
        <v>135</v>
      </c>
      <c r="C71" s="142" t="s">
        <v>136</v>
      </c>
      <c r="D71" s="120">
        <v>1</v>
      </c>
      <c r="E71" s="227" t="s">
        <v>137</v>
      </c>
      <c r="F71" s="227" t="s">
        <v>138</v>
      </c>
      <c r="G71" s="201" t="s">
        <v>139</v>
      </c>
      <c r="H71" s="69" t="s">
        <v>33</v>
      </c>
      <c r="I71" s="36" t="s">
        <v>45</v>
      </c>
      <c r="J71" s="36" t="s">
        <v>140</v>
      </c>
      <c r="K71" s="34">
        <v>42803</v>
      </c>
      <c r="L71" s="34">
        <v>43168</v>
      </c>
      <c r="M71" s="40">
        <f t="shared" ref="M71:M77" si="15">+L71-K71</f>
        <v>365</v>
      </c>
      <c r="N71" s="42">
        <f>+M71/365</f>
        <v>1</v>
      </c>
      <c r="O71" s="216">
        <v>5</v>
      </c>
      <c r="P71" s="201" t="s">
        <v>33</v>
      </c>
      <c r="Q71" s="201" t="s">
        <v>33</v>
      </c>
      <c r="R71" s="222">
        <f>+SUM(N71:N79)</f>
        <v>16.052054794520547</v>
      </c>
      <c r="S71" s="202">
        <f>+R71-O71</f>
        <v>11.052054794520547</v>
      </c>
      <c r="T71" s="133" t="s">
        <v>36</v>
      </c>
      <c r="U71" s="222">
        <v>14</v>
      </c>
    </row>
    <row r="72" spans="1:25" ht="30" customHeight="1">
      <c r="A72" s="256"/>
      <c r="B72" s="162"/>
      <c r="C72" s="142"/>
      <c r="D72" s="120"/>
      <c r="E72" s="228"/>
      <c r="F72" s="228"/>
      <c r="G72" s="162"/>
      <c r="H72" s="69"/>
      <c r="I72" s="36" t="s">
        <v>45</v>
      </c>
      <c r="J72" s="36" t="s">
        <v>140</v>
      </c>
      <c r="K72" s="34">
        <v>43591</v>
      </c>
      <c r="L72" s="34">
        <v>43682</v>
      </c>
      <c r="M72" s="40">
        <f t="shared" si="15"/>
        <v>91</v>
      </c>
      <c r="N72" s="42">
        <f t="shared" ref="N72:N79" si="16">+M72/365</f>
        <v>0.24931506849315069</v>
      </c>
      <c r="O72" s="217"/>
      <c r="P72" s="162"/>
      <c r="Q72" s="162"/>
      <c r="R72" s="220"/>
      <c r="S72" s="203"/>
      <c r="T72" s="135"/>
      <c r="U72" s="220"/>
      <c r="V72" s="3"/>
    </row>
    <row r="73" spans="1:25" ht="30" customHeight="1">
      <c r="A73" s="256"/>
      <c r="B73" s="162"/>
      <c r="C73" s="142"/>
      <c r="D73" s="120"/>
      <c r="E73" s="228"/>
      <c r="F73" s="228"/>
      <c r="G73" s="162"/>
      <c r="H73" s="69"/>
      <c r="I73" s="36" t="s">
        <v>45</v>
      </c>
      <c r="J73" s="36" t="s">
        <v>140</v>
      </c>
      <c r="K73" s="34">
        <v>44109</v>
      </c>
      <c r="L73" s="34">
        <v>44150</v>
      </c>
      <c r="M73" s="40">
        <f t="shared" si="15"/>
        <v>41</v>
      </c>
      <c r="N73" s="42">
        <f t="shared" si="16"/>
        <v>0.11232876712328767</v>
      </c>
      <c r="O73" s="217"/>
      <c r="P73" s="162"/>
      <c r="Q73" s="162"/>
      <c r="R73" s="220"/>
      <c r="S73" s="203"/>
      <c r="T73" s="135"/>
      <c r="U73" s="220"/>
      <c r="V73" s="3"/>
    </row>
    <row r="74" spans="1:25" ht="30" customHeight="1">
      <c r="A74" s="256"/>
      <c r="B74" s="162"/>
      <c r="C74" s="142"/>
      <c r="D74" s="120"/>
      <c r="E74" s="228"/>
      <c r="F74" s="228"/>
      <c r="G74" s="162"/>
      <c r="H74" s="69"/>
      <c r="I74" s="36" t="s">
        <v>45</v>
      </c>
      <c r="J74" s="36" t="s">
        <v>140</v>
      </c>
      <c r="K74" s="34">
        <v>44823</v>
      </c>
      <c r="L74" s="34">
        <v>46022</v>
      </c>
      <c r="M74" s="40">
        <f t="shared" si="15"/>
        <v>1199</v>
      </c>
      <c r="N74" s="42">
        <f t="shared" si="16"/>
        <v>3.2849315068493152</v>
      </c>
      <c r="O74" s="217"/>
      <c r="P74" s="162"/>
      <c r="Q74" s="162"/>
      <c r="R74" s="220"/>
      <c r="S74" s="203"/>
      <c r="T74" s="135"/>
      <c r="U74" s="220"/>
      <c r="V74" s="3"/>
    </row>
    <row r="75" spans="1:25" ht="30" customHeight="1">
      <c r="A75" s="256"/>
      <c r="B75" s="162"/>
      <c r="C75" s="142"/>
      <c r="D75" s="120"/>
      <c r="E75" s="228"/>
      <c r="F75" s="228"/>
      <c r="G75" s="162"/>
      <c r="H75" s="69"/>
      <c r="I75" s="50" t="s">
        <v>114</v>
      </c>
      <c r="J75" s="36" t="s">
        <v>140</v>
      </c>
      <c r="K75" s="34">
        <v>43313</v>
      </c>
      <c r="L75" s="34">
        <v>43434</v>
      </c>
      <c r="M75" s="40">
        <f t="shared" si="15"/>
        <v>121</v>
      </c>
      <c r="N75" s="42">
        <f t="shared" si="16"/>
        <v>0.33150684931506852</v>
      </c>
      <c r="O75" s="217"/>
      <c r="P75" s="162"/>
      <c r="Q75" s="162"/>
      <c r="R75" s="220"/>
      <c r="S75" s="203"/>
      <c r="T75" s="135"/>
      <c r="U75" s="220"/>
      <c r="V75" s="3"/>
    </row>
    <row r="76" spans="1:25" ht="30" customHeight="1">
      <c r="A76" s="256"/>
      <c r="B76" s="162"/>
      <c r="C76" s="142"/>
      <c r="D76" s="120"/>
      <c r="E76" s="228"/>
      <c r="F76" s="228"/>
      <c r="G76" s="162"/>
      <c r="H76" s="69"/>
      <c r="I76" s="50" t="s">
        <v>114</v>
      </c>
      <c r="J76" s="36" t="s">
        <v>140</v>
      </c>
      <c r="K76" s="34">
        <v>43521</v>
      </c>
      <c r="L76" s="34">
        <v>43555</v>
      </c>
      <c r="M76" s="40">
        <f t="shared" si="15"/>
        <v>34</v>
      </c>
      <c r="N76" s="42">
        <f t="shared" si="16"/>
        <v>9.3150684931506855E-2</v>
      </c>
      <c r="O76" s="217"/>
      <c r="P76" s="162"/>
      <c r="Q76" s="162"/>
      <c r="R76" s="220"/>
      <c r="S76" s="203"/>
      <c r="T76" s="135"/>
      <c r="U76" s="220"/>
    </row>
    <row r="77" spans="1:25" ht="30" customHeight="1">
      <c r="A77" s="256"/>
      <c r="B77" s="162"/>
      <c r="C77" s="142"/>
      <c r="D77" s="120"/>
      <c r="E77" s="228"/>
      <c r="F77" s="228"/>
      <c r="G77" s="162"/>
      <c r="H77" s="69"/>
      <c r="I77" s="50" t="s">
        <v>132</v>
      </c>
      <c r="J77" s="36" t="s">
        <v>140</v>
      </c>
      <c r="K77" s="34">
        <v>43633</v>
      </c>
      <c r="L77" s="34">
        <v>43651</v>
      </c>
      <c r="M77" s="40">
        <f t="shared" si="15"/>
        <v>18</v>
      </c>
      <c r="N77" s="42">
        <f t="shared" si="16"/>
        <v>4.9315068493150684E-2</v>
      </c>
      <c r="O77" s="217"/>
      <c r="P77" s="162"/>
      <c r="Q77" s="162"/>
      <c r="R77" s="220"/>
      <c r="S77" s="203"/>
      <c r="T77" s="135"/>
      <c r="U77" s="220"/>
    </row>
    <row r="78" spans="1:25" ht="30" customHeight="1">
      <c r="A78" s="257"/>
      <c r="B78" s="141"/>
      <c r="C78" s="142"/>
      <c r="D78" s="120"/>
      <c r="E78" s="139"/>
      <c r="F78" s="139"/>
      <c r="G78" s="141"/>
      <c r="H78" s="69"/>
      <c r="I78" s="50" t="s">
        <v>132</v>
      </c>
      <c r="J78" s="36" t="s">
        <v>140</v>
      </c>
      <c r="K78" s="34">
        <v>45135</v>
      </c>
      <c r="L78" s="34">
        <v>45930</v>
      </c>
      <c r="M78" s="40">
        <f t="shared" ref="M78:M79" si="17">+L78-K78</f>
        <v>795</v>
      </c>
      <c r="N78" s="42">
        <f t="shared" si="16"/>
        <v>2.1780821917808217</v>
      </c>
      <c r="O78" s="217"/>
      <c r="P78" s="162"/>
      <c r="Q78" s="162"/>
      <c r="R78" s="220"/>
      <c r="S78" s="203"/>
      <c r="T78" s="135"/>
      <c r="U78" s="220"/>
    </row>
    <row r="79" spans="1:25" ht="30" customHeight="1" thickBot="1">
      <c r="A79" s="53"/>
      <c r="B79" s="60"/>
      <c r="C79" s="9"/>
      <c r="D79" s="120"/>
      <c r="E79" s="89"/>
      <c r="F79" s="89"/>
      <c r="G79" s="69"/>
      <c r="H79" s="69"/>
      <c r="I79" s="50" t="s">
        <v>141</v>
      </c>
      <c r="J79" s="36"/>
      <c r="K79" s="34">
        <v>34851</v>
      </c>
      <c r="L79" s="34">
        <v>38046</v>
      </c>
      <c r="M79" s="40">
        <f t="shared" si="17"/>
        <v>3195</v>
      </c>
      <c r="N79" s="42">
        <f t="shared" si="16"/>
        <v>8.7534246575342465</v>
      </c>
      <c r="O79" s="143"/>
      <c r="P79" s="141"/>
      <c r="Q79" s="141"/>
      <c r="R79" s="221"/>
      <c r="S79" s="204"/>
      <c r="T79" s="134"/>
      <c r="U79" s="221"/>
      <c r="V79" s="64" t="e">
        <f>+U71+U65+U60+U49+U40+U36+U27</f>
        <v>#VALUE!</v>
      </c>
    </row>
    <row r="80" spans="1:25" ht="23.25" customHeight="1" thickBot="1">
      <c r="A80" s="253" t="s">
        <v>142</v>
      </c>
      <c r="B80" s="253"/>
      <c r="C80" s="254"/>
      <c r="D80" s="254"/>
      <c r="E80" s="254"/>
      <c r="I80" s="44"/>
      <c r="J80" s="45"/>
      <c r="K80" s="46"/>
      <c r="L80" s="46"/>
      <c r="M80" s="66"/>
      <c r="N80" s="47"/>
      <c r="R80" s="92"/>
      <c r="U80" s="91">
        <v>180</v>
      </c>
      <c r="V80" s="127" t="s">
        <v>143</v>
      </c>
      <c r="W80" s="128"/>
      <c r="X80" s="94"/>
      <c r="Y80" s="94"/>
    </row>
    <row r="81" spans="1:31" ht="26.25" customHeight="1" thickBot="1">
      <c r="E81" s="6"/>
      <c r="I81" s="44"/>
      <c r="J81" s="45"/>
      <c r="K81" s="46"/>
      <c r="L81" s="46"/>
      <c r="M81" s="66"/>
      <c r="N81" s="47"/>
      <c r="R81" s="92"/>
      <c r="U81" s="91">
        <f>+U80+U22</f>
        <v>278</v>
      </c>
      <c r="V81" s="127" t="s">
        <v>144</v>
      </c>
      <c r="W81" s="158"/>
      <c r="X81" s="158"/>
      <c r="Y81" s="128"/>
      <c r="AA81" s="4" t="e">
        <f>+#REF!</f>
        <v>#REF!</v>
      </c>
      <c r="AB81" s="4" t="e">
        <f>+#REF!</f>
        <v>#REF!</v>
      </c>
      <c r="AC81" s="155" t="e">
        <f>SUM(AA81:AB81)</f>
        <v>#REF!</v>
      </c>
      <c r="AD81" s="156"/>
      <c r="AE81" s="157"/>
    </row>
    <row r="82" spans="1:31" ht="14.45" customHeight="1">
      <c r="I82" s="44"/>
      <c r="J82" s="45"/>
      <c r="K82" s="46"/>
      <c r="L82" s="46"/>
      <c r="M82" s="66"/>
      <c r="N82" s="47"/>
      <c r="R82" s="92"/>
    </row>
    <row r="83" spans="1:31" s="5" customFormat="1" ht="27.6" customHeight="1">
      <c r="A83" s="106" t="s">
        <v>145</v>
      </c>
      <c r="B83" s="107"/>
      <c r="C83" s="107"/>
      <c r="I83" s="44"/>
      <c r="J83" s="103"/>
      <c r="K83" s="110"/>
      <c r="L83" s="110"/>
      <c r="M83" s="79"/>
      <c r="N83" s="80"/>
      <c r="O83" s="111"/>
      <c r="P83" s="111"/>
      <c r="Q83" s="111"/>
      <c r="R83" s="90"/>
      <c r="S83" s="111"/>
      <c r="T83" s="111"/>
      <c r="U83" s="111"/>
      <c r="V83" s="111"/>
      <c r="W83" s="111"/>
      <c r="X83" s="111"/>
      <c r="Y83" s="111"/>
    </row>
    <row r="84" spans="1:31" s="5" customFormat="1" ht="33" customHeight="1">
      <c r="A84" s="244" t="s">
        <v>146</v>
      </c>
      <c r="B84" s="245"/>
      <c r="C84" s="245"/>
      <c r="D84" s="245"/>
      <c r="E84" s="245"/>
      <c r="F84" s="246"/>
      <c r="I84" s="44"/>
      <c r="J84" s="103"/>
      <c r="K84" s="110"/>
      <c r="L84" s="110"/>
      <c r="M84" s="79"/>
      <c r="N84" s="80"/>
      <c r="O84" s="111"/>
      <c r="P84" s="111"/>
      <c r="Q84" s="111"/>
      <c r="R84" s="111"/>
      <c r="S84" s="111"/>
      <c r="T84" s="111"/>
      <c r="U84" s="111"/>
      <c r="V84" s="111"/>
      <c r="W84" s="111"/>
      <c r="X84" s="111"/>
      <c r="Y84" s="111"/>
    </row>
    <row r="85" spans="1:31" ht="63" customHeight="1">
      <c r="A85" s="163" t="s">
        <v>147</v>
      </c>
      <c r="B85" s="163"/>
      <c r="C85" s="164" t="s">
        <v>148</v>
      </c>
      <c r="D85" s="164"/>
      <c r="E85" s="114" t="s">
        <v>149</v>
      </c>
      <c r="F85" s="114" t="s">
        <v>150</v>
      </c>
      <c r="G85" s="108"/>
      <c r="H85" s="108"/>
      <c r="I85" s="44"/>
      <c r="J85" s="103"/>
      <c r="K85" s="110"/>
      <c r="L85" s="110"/>
      <c r="M85" s="79"/>
      <c r="N85" s="80"/>
      <c r="O85" s="108"/>
      <c r="P85" s="108"/>
      <c r="Q85" s="108"/>
      <c r="R85" s="108"/>
      <c r="S85" s="108"/>
      <c r="T85" s="108"/>
      <c r="U85" s="108"/>
      <c r="V85" s="95"/>
      <c r="W85" s="95"/>
      <c r="X85" s="95"/>
      <c r="Y85" s="95"/>
    </row>
    <row r="86" spans="1:31" ht="17.100000000000001" customHeight="1">
      <c r="A86" s="243" t="s">
        <v>151</v>
      </c>
      <c r="B86" s="243"/>
      <c r="C86" s="126" t="s">
        <v>152</v>
      </c>
      <c r="D86" s="126"/>
      <c r="E86" s="61">
        <v>4</v>
      </c>
      <c r="F86" s="74">
        <v>0</v>
      </c>
      <c r="G86" s="84"/>
      <c r="H86" s="84"/>
      <c r="I86" s="109"/>
      <c r="J86" s="112"/>
      <c r="K86" s="110"/>
      <c r="L86" s="110"/>
      <c r="M86" s="79"/>
      <c r="N86" s="80"/>
      <c r="O86" s="84"/>
      <c r="P86" s="84"/>
      <c r="Q86" s="84"/>
      <c r="R86" s="84"/>
      <c r="S86" s="84"/>
      <c r="T86" s="84"/>
      <c r="U86" s="113"/>
      <c r="V86" s="85"/>
      <c r="W86" s="95"/>
      <c r="X86" s="95"/>
      <c r="Y86" s="95"/>
    </row>
    <row r="87" spans="1:31" ht="17.100000000000001" customHeight="1">
      <c r="A87" s="243"/>
      <c r="B87" s="243"/>
      <c r="C87" s="126" t="s">
        <v>153</v>
      </c>
      <c r="D87" s="126"/>
      <c r="E87" s="61">
        <v>4</v>
      </c>
      <c r="F87" s="115">
        <v>0</v>
      </c>
      <c r="G87" s="84"/>
      <c r="H87" s="84"/>
      <c r="I87" s="109"/>
      <c r="J87" s="112"/>
      <c r="K87" s="110"/>
      <c r="L87" s="110"/>
      <c r="M87" s="79"/>
      <c r="N87" s="80"/>
      <c r="O87" s="84"/>
      <c r="P87" s="84"/>
      <c r="Q87" s="84"/>
      <c r="R87" s="84"/>
      <c r="S87" s="84"/>
      <c r="T87" s="84"/>
      <c r="U87" s="113"/>
      <c r="V87" s="85"/>
      <c r="W87" s="95"/>
      <c r="X87" s="95"/>
      <c r="Y87" s="95"/>
    </row>
    <row r="88" spans="1:31" ht="29.45" customHeight="1">
      <c r="A88" s="243"/>
      <c r="B88" s="243"/>
      <c r="C88" s="126" t="s">
        <v>154</v>
      </c>
      <c r="D88" s="126"/>
      <c r="E88" s="61">
        <v>4</v>
      </c>
      <c r="F88" s="116">
        <v>0</v>
      </c>
      <c r="G88" s="84"/>
      <c r="H88" s="84"/>
      <c r="I88" s="44"/>
      <c r="J88" s="103"/>
      <c r="K88" s="110"/>
      <c r="L88" s="110"/>
      <c r="M88" s="79"/>
      <c r="N88" s="80"/>
      <c r="O88" s="84"/>
      <c r="P88" s="84"/>
      <c r="Q88" s="84"/>
      <c r="R88" s="84"/>
      <c r="S88" s="84"/>
      <c r="T88" s="84"/>
      <c r="U88" s="113"/>
      <c r="V88" s="85"/>
      <c r="W88" s="95"/>
      <c r="X88" s="95"/>
      <c r="Y88" s="95"/>
    </row>
    <row r="89" spans="1:31" ht="17.100000000000001" customHeight="1">
      <c r="A89" s="243"/>
      <c r="B89" s="243"/>
      <c r="C89" s="126" t="s">
        <v>155</v>
      </c>
      <c r="D89" s="126"/>
      <c r="E89" s="61">
        <v>4</v>
      </c>
      <c r="F89" s="116">
        <v>0</v>
      </c>
      <c r="G89" s="84"/>
      <c r="H89" s="84"/>
      <c r="I89" s="109"/>
      <c r="J89" s="112"/>
      <c r="K89" s="110"/>
      <c r="L89" s="110"/>
      <c r="M89" s="79"/>
      <c r="N89" s="80"/>
      <c r="O89" s="84"/>
      <c r="P89" s="84"/>
      <c r="Q89" s="84"/>
      <c r="R89" s="84"/>
      <c r="S89" s="84"/>
      <c r="T89" s="84"/>
      <c r="U89" s="113"/>
      <c r="V89" s="85"/>
      <c r="W89" s="95"/>
      <c r="X89" s="95"/>
      <c r="Y89" s="95"/>
    </row>
    <row r="90" spans="1:31" ht="17.100000000000001" customHeight="1">
      <c r="A90" s="243"/>
      <c r="B90" s="243"/>
      <c r="C90" s="126" t="s">
        <v>156</v>
      </c>
      <c r="D90" s="126"/>
      <c r="E90" s="61">
        <v>4</v>
      </c>
      <c r="F90" s="74">
        <v>0</v>
      </c>
      <c r="G90" s="84"/>
      <c r="H90" s="84"/>
      <c r="I90" s="109"/>
      <c r="J90" s="112"/>
      <c r="K90" s="110"/>
      <c r="L90" s="110"/>
      <c r="M90" s="79"/>
      <c r="N90" s="80"/>
      <c r="O90" s="84"/>
      <c r="P90" s="84"/>
      <c r="Q90" s="84"/>
      <c r="R90" s="84"/>
      <c r="S90" s="84"/>
      <c r="T90" s="84"/>
      <c r="U90" s="113"/>
      <c r="V90" s="85"/>
      <c r="W90" s="95"/>
      <c r="X90" s="95"/>
      <c r="Y90" s="95"/>
    </row>
    <row r="91" spans="1:31" ht="17.100000000000001" customHeight="1">
      <c r="A91" s="243"/>
      <c r="B91" s="243"/>
      <c r="C91" s="126" t="s">
        <v>157</v>
      </c>
      <c r="D91" s="126"/>
      <c r="E91" s="61">
        <v>5</v>
      </c>
      <c r="F91" s="9">
        <v>0</v>
      </c>
      <c r="I91" s="44"/>
      <c r="J91" s="103"/>
      <c r="K91" s="110"/>
      <c r="L91" s="110"/>
      <c r="M91" s="79"/>
      <c r="N91" s="80"/>
      <c r="O91" s="95"/>
      <c r="P91" s="95"/>
      <c r="Q91" s="95"/>
      <c r="R91" s="95"/>
      <c r="S91" s="95"/>
      <c r="T91" s="95"/>
      <c r="U91" s="95"/>
      <c r="V91" s="154"/>
      <c r="W91" s="154"/>
      <c r="X91" s="95"/>
      <c r="Y91" s="95"/>
    </row>
    <row r="92" spans="1:31" ht="17.45" customHeight="1">
      <c r="A92" s="251" t="s">
        <v>142</v>
      </c>
      <c r="B92" s="251"/>
      <c r="C92" s="251"/>
      <c r="D92" s="251"/>
      <c r="E92" s="251"/>
      <c r="I92" s="44"/>
      <c r="J92" s="103"/>
      <c r="K92" s="110"/>
      <c r="L92" s="110"/>
      <c r="M92" s="79"/>
      <c r="N92" s="80"/>
      <c r="O92" s="95"/>
      <c r="P92" s="95"/>
      <c r="Q92" s="95"/>
      <c r="R92" s="95"/>
      <c r="S92" s="95"/>
      <c r="T92" s="95"/>
      <c r="U92" s="95"/>
      <c r="V92" s="105"/>
      <c r="W92" s="105"/>
      <c r="X92" s="95"/>
      <c r="Y92" s="95"/>
    </row>
    <row r="93" spans="1:31" ht="57.6" customHeight="1">
      <c r="I93" s="37"/>
      <c r="J93" s="38"/>
      <c r="K93" s="38"/>
      <c r="L93" s="38"/>
      <c r="M93" s="67"/>
      <c r="N93" s="39"/>
    </row>
    <row r="94" spans="1:31" ht="27.6" customHeight="1">
      <c r="A94" s="247" t="s">
        <v>158</v>
      </c>
      <c r="B94" s="248"/>
      <c r="C94" s="248"/>
      <c r="D94" s="248"/>
      <c r="E94" s="248"/>
      <c r="F94" s="249"/>
    </row>
    <row r="95" spans="1:31" ht="29.1">
      <c r="A95" s="163" t="s">
        <v>147</v>
      </c>
      <c r="B95" s="163"/>
      <c r="C95" s="164" t="s">
        <v>148</v>
      </c>
      <c r="D95" s="164"/>
      <c r="E95" s="114" t="s">
        <v>149</v>
      </c>
      <c r="F95" s="114" t="s">
        <v>150</v>
      </c>
    </row>
    <row r="96" spans="1:31" ht="15.6" customHeight="1">
      <c r="A96" s="243" t="s">
        <v>159</v>
      </c>
      <c r="B96" s="243"/>
      <c r="C96" s="126" t="s">
        <v>160</v>
      </c>
      <c r="D96" s="126"/>
      <c r="E96" s="74">
        <v>12.5</v>
      </c>
      <c r="F96" s="74">
        <v>12.5</v>
      </c>
    </row>
    <row r="97" spans="1:6" ht="15.6">
      <c r="A97" s="243"/>
      <c r="B97" s="243"/>
      <c r="C97" s="126" t="s">
        <v>161</v>
      </c>
      <c r="D97" s="126"/>
      <c r="E97" s="115">
        <v>12.5</v>
      </c>
      <c r="F97" s="115">
        <v>12.5</v>
      </c>
    </row>
    <row r="98" spans="1:6">
      <c r="A98" s="250" t="s">
        <v>162</v>
      </c>
      <c r="B98" s="250"/>
      <c r="C98" s="250"/>
      <c r="D98" s="250"/>
      <c r="E98" s="250"/>
      <c r="F98" s="117">
        <f>SUM(F96:F97)</f>
        <v>25</v>
      </c>
    </row>
  </sheetData>
  <mergeCells count="205">
    <mergeCell ref="A96:B97"/>
    <mergeCell ref="A84:F84"/>
    <mergeCell ref="A94:F94"/>
    <mergeCell ref="A98:E98"/>
    <mergeCell ref="A92:E92"/>
    <mergeCell ref="T60:T64"/>
    <mergeCell ref="T65:T70"/>
    <mergeCell ref="A80:E80"/>
    <mergeCell ref="O71:O79"/>
    <mergeCell ref="P71:P79"/>
    <mergeCell ref="Q71:Q79"/>
    <mergeCell ref="R71:R79"/>
    <mergeCell ref="S71:S79"/>
    <mergeCell ref="T71:T79"/>
    <mergeCell ref="A85:B85"/>
    <mergeCell ref="A86:B91"/>
    <mergeCell ref="C85:D85"/>
    <mergeCell ref="C86:D86"/>
    <mergeCell ref="C87:D87"/>
    <mergeCell ref="C88:D88"/>
    <mergeCell ref="C89:D89"/>
    <mergeCell ref="C90:D90"/>
    <mergeCell ref="C91:D91"/>
    <mergeCell ref="A71:A78"/>
    <mergeCell ref="F24:F26"/>
    <mergeCell ref="G24:G26"/>
    <mergeCell ref="H24:H26"/>
    <mergeCell ref="I24:R24"/>
    <mergeCell ref="I25:I26"/>
    <mergeCell ref="J25:J26"/>
    <mergeCell ref="K25:K26"/>
    <mergeCell ref="L25:L26"/>
    <mergeCell ref="M25:N25"/>
    <mergeCell ref="O25:O26"/>
    <mergeCell ref="P25:R25"/>
    <mergeCell ref="U12:U14"/>
    <mergeCell ref="T12:T14"/>
    <mergeCell ref="U17:U19"/>
    <mergeCell ref="T17:T19"/>
    <mergeCell ref="V22:X22"/>
    <mergeCell ref="T25:T26"/>
    <mergeCell ref="U25:U26"/>
    <mergeCell ref="U71:U79"/>
    <mergeCell ref="U65:U70"/>
    <mergeCell ref="T36:T39"/>
    <mergeCell ref="T40:T48"/>
    <mergeCell ref="T49:T59"/>
    <mergeCell ref="U60:U64"/>
    <mergeCell ref="U36:U39"/>
    <mergeCell ref="U40:U48"/>
    <mergeCell ref="S17:S19"/>
    <mergeCell ref="E12:E14"/>
    <mergeCell ref="F12:F14"/>
    <mergeCell ref="G12:G14"/>
    <mergeCell ref="O12:O14"/>
    <mergeCell ref="P12:P14"/>
    <mergeCell ref="Q12:Q14"/>
    <mergeCell ref="R12:R14"/>
    <mergeCell ref="S12:S14"/>
    <mergeCell ref="H12:H14"/>
    <mergeCell ref="H17:H19"/>
    <mergeCell ref="R20:R21"/>
    <mergeCell ref="Q20:Q21"/>
    <mergeCell ref="P20:P21"/>
    <mergeCell ref="D65:D70"/>
    <mergeCell ref="D60:D64"/>
    <mergeCell ref="D49:D59"/>
    <mergeCell ref="S60:S64"/>
    <mergeCell ref="H60:H64"/>
    <mergeCell ref="H65:H70"/>
    <mergeCell ref="R60:R64"/>
    <mergeCell ref="E49:E59"/>
    <mergeCell ref="S49:S59"/>
    <mergeCell ref="O49:O59"/>
    <mergeCell ref="P49:P59"/>
    <mergeCell ref="O36:O39"/>
    <mergeCell ref="S36:S39"/>
    <mergeCell ref="H27:H35"/>
    <mergeCell ref="H36:H39"/>
    <mergeCell ref="H40:H48"/>
    <mergeCell ref="H49:H59"/>
    <mergeCell ref="H20:H21"/>
    <mergeCell ref="D24:D26"/>
    <mergeCell ref="E24:E26"/>
    <mergeCell ref="G20:G21"/>
    <mergeCell ref="Q60:Q64"/>
    <mergeCell ref="G71:G78"/>
    <mergeCell ref="F71:F78"/>
    <mergeCell ref="E71:E78"/>
    <mergeCell ref="C71:C78"/>
    <mergeCell ref="B71:B78"/>
    <mergeCell ref="S65:S70"/>
    <mergeCell ref="B65:B70"/>
    <mergeCell ref="A65:A70"/>
    <mergeCell ref="C65:C70"/>
    <mergeCell ref="E65:E70"/>
    <mergeCell ref="F65:F70"/>
    <mergeCell ref="G65:G70"/>
    <mergeCell ref="O65:O70"/>
    <mergeCell ref="P65:P70"/>
    <mergeCell ref="Q65:Q70"/>
    <mergeCell ref="R65:R70"/>
    <mergeCell ref="F49:F59"/>
    <mergeCell ref="C60:C64"/>
    <mergeCell ref="B60:B64"/>
    <mergeCell ref="A60:A64"/>
    <mergeCell ref="G60:G64"/>
    <mergeCell ref="F60:F64"/>
    <mergeCell ref="E60:E64"/>
    <mergeCell ref="O60:O64"/>
    <mergeCell ref="P60:P64"/>
    <mergeCell ref="S40:S48"/>
    <mergeCell ref="C49:C59"/>
    <mergeCell ref="B49:B59"/>
    <mergeCell ref="A49:A59"/>
    <mergeCell ref="O7:O8"/>
    <mergeCell ref="I6:R6"/>
    <mergeCell ref="G6:G8"/>
    <mergeCell ref="F6:F8"/>
    <mergeCell ref="E6:E8"/>
    <mergeCell ref="D6:D8"/>
    <mergeCell ref="D17:D19"/>
    <mergeCell ref="E17:E19"/>
    <mergeCell ref="Q49:Q59"/>
    <mergeCell ref="R49:R59"/>
    <mergeCell ref="P27:P35"/>
    <mergeCell ref="Q27:Q35"/>
    <mergeCell ref="R27:R35"/>
    <mergeCell ref="P36:P39"/>
    <mergeCell ref="Q36:Q39"/>
    <mergeCell ref="R36:R39"/>
    <mergeCell ref="P40:P48"/>
    <mergeCell ref="Q40:Q48"/>
    <mergeCell ref="R40:R48"/>
    <mergeCell ref="G49:G59"/>
    <mergeCell ref="G36:G39"/>
    <mergeCell ref="B40:B48"/>
    <mergeCell ref="A40:A48"/>
    <mergeCell ref="C40:C48"/>
    <mergeCell ref="E40:E48"/>
    <mergeCell ref="D40:D48"/>
    <mergeCell ref="F40:F48"/>
    <mergeCell ref="G40:G48"/>
    <mergeCell ref="O40:O48"/>
    <mergeCell ref="A1:U1"/>
    <mergeCell ref="I7:I8"/>
    <mergeCell ref="J7:J8"/>
    <mergeCell ref="K7:K8"/>
    <mergeCell ref="L7:L8"/>
    <mergeCell ref="M7:N7"/>
    <mergeCell ref="P7:R7"/>
    <mergeCell ref="H6:H8"/>
    <mergeCell ref="S7:S8"/>
    <mergeCell ref="T7:T8"/>
    <mergeCell ref="U7:U8"/>
    <mergeCell ref="E2:O2"/>
    <mergeCell ref="A6:C8"/>
    <mergeCell ref="V91:W91"/>
    <mergeCell ref="AC81:AE81"/>
    <mergeCell ref="V81:Y81"/>
    <mergeCell ref="U20:U21"/>
    <mergeCell ref="O27:O35"/>
    <mergeCell ref="F17:F19"/>
    <mergeCell ref="D12:D14"/>
    <mergeCell ref="A95:B95"/>
    <mergeCell ref="C95:D95"/>
    <mergeCell ref="A17:A21"/>
    <mergeCell ref="A10:A16"/>
    <mergeCell ref="A27:A35"/>
    <mergeCell ref="B27:B35"/>
    <mergeCell ref="C27:C35"/>
    <mergeCell ref="E27:E35"/>
    <mergeCell ref="D27:D35"/>
    <mergeCell ref="F27:F35"/>
    <mergeCell ref="G27:G35"/>
    <mergeCell ref="A36:A39"/>
    <mergeCell ref="B36:B39"/>
    <mergeCell ref="C36:C39"/>
    <mergeCell ref="E36:E39"/>
    <mergeCell ref="D36:D39"/>
    <mergeCell ref="F36:F39"/>
    <mergeCell ref="C96:D96"/>
    <mergeCell ref="C97:D97"/>
    <mergeCell ref="V80:W80"/>
    <mergeCell ref="B10:B16"/>
    <mergeCell ref="C10:C16"/>
    <mergeCell ref="D20:D21"/>
    <mergeCell ref="E20:E21"/>
    <mergeCell ref="O20:O21"/>
    <mergeCell ref="S20:S21"/>
    <mergeCell ref="F20:F21"/>
    <mergeCell ref="T20:T21"/>
    <mergeCell ref="S27:S35"/>
    <mergeCell ref="T27:T35"/>
    <mergeCell ref="U27:U35"/>
    <mergeCell ref="G17:G19"/>
    <mergeCell ref="O17:O19"/>
    <mergeCell ref="R17:R19"/>
    <mergeCell ref="Q17:Q19"/>
    <mergeCell ref="P17:P19"/>
    <mergeCell ref="S25:S26"/>
    <mergeCell ref="B17:B21"/>
    <mergeCell ref="C17:C21"/>
    <mergeCell ref="A22:C22"/>
    <mergeCell ref="A24:C26"/>
  </mergeCells>
  <phoneticPr fontId="10" type="noConversion"/>
  <pageMargins left="0" right="0" top="0.15748031496062992" bottom="0" header="0.31496062992125984" footer="0.31496062992125984"/>
  <pageSetup scale="70" orientation="landscape" r:id="rId1"/>
  <headerFooter>
    <oddFooter>&amp;C_x000D_&amp;1#&amp;"Calibri"&amp;10&amp;K000000 DOCUMENTO DE USO INTERNO</oddFooter>
  </headerFooter>
  <drawing r:id="rId2"/>
  <legacyDrawing r:id="rId3"/>
  <oleObjects>
    <mc:AlternateContent xmlns:mc="http://schemas.openxmlformats.org/markup-compatibility/2006">
      <mc:Choice Requires="x14">
        <oleObject progId="Document" dvAspect="DVASPECT_ICON" shapeId="3073" r:id="rId4">
          <objectPr defaultSize="0" r:id="rId5">
            <anchor moveWithCells="1">
              <from>
                <xdr:col>19</xdr:col>
                <xdr:colOff>127000</xdr:colOff>
                <xdr:row>55</xdr:row>
                <xdr:rowOff>400050</xdr:rowOff>
              </from>
              <to>
                <xdr:col>19</xdr:col>
                <xdr:colOff>1041400</xdr:colOff>
                <xdr:row>56</xdr:row>
                <xdr:rowOff>425450</xdr:rowOff>
              </to>
            </anchor>
          </objectPr>
        </oleObject>
      </mc:Choice>
      <mc:Fallback>
        <oleObject progId="Document" dvAspect="DVASPECT_ICON" shapeId="30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3C167-6DE7-4707-AE60-284077EB0DA0}">
  <dimension ref="A1:D11"/>
  <sheetViews>
    <sheetView zoomScale="63" zoomScaleNormal="63" workbookViewId="0">
      <selection activeCell="L36" sqref="L36"/>
    </sheetView>
  </sheetViews>
  <sheetFormatPr defaultColWidth="11.42578125" defaultRowHeight="14.45"/>
  <cols>
    <col min="1" max="1" width="22.85546875" customWidth="1"/>
    <col min="2" max="2" width="23" customWidth="1"/>
    <col min="3" max="3" width="21" customWidth="1"/>
    <col min="4" max="4" width="24.7109375" customWidth="1"/>
  </cols>
  <sheetData>
    <row r="1" spans="1:4" ht="15" thickBot="1">
      <c r="A1" s="10" t="s">
        <v>163</v>
      </c>
      <c r="B1" s="11"/>
      <c r="C1" s="11"/>
    </row>
    <row r="2" spans="1:4" ht="15" thickBot="1">
      <c r="A2" s="258"/>
      <c r="B2" s="259"/>
      <c r="C2" s="259"/>
      <c r="D2" s="260"/>
    </row>
    <row r="3" spans="1:4" s="5" customFormat="1" ht="25.5" customHeight="1" thickBot="1">
      <c r="A3" s="20" t="s">
        <v>164</v>
      </c>
      <c r="B3" s="21" t="s">
        <v>165</v>
      </c>
      <c r="C3" s="21" t="s">
        <v>166</v>
      </c>
      <c r="D3" s="22" t="s">
        <v>167</v>
      </c>
    </row>
    <row r="4" spans="1:4" ht="66" customHeight="1">
      <c r="A4" s="12" t="s">
        <v>168</v>
      </c>
      <c r="B4" s="16">
        <v>370684806</v>
      </c>
      <c r="C4" s="16">
        <v>70430113</v>
      </c>
      <c r="D4" s="17">
        <f>SUM(B4:C4)</f>
        <v>441114919</v>
      </c>
    </row>
    <row r="5" spans="1:4" ht="66" customHeight="1">
      <c r="A5" s="13" t="s">
        <v>169</v>
      </c>
      <c r="B5" s="18">
        <v>1485631879</v>
      </c>
      <c r="C5" s="18">
        <v>282270057</v>
      </c>
      <c r="D5" s="19">
        <f t="shared" ref="D5:D7" si="0">SUM(B5:C5)</f>
        <v>1767901936</v>
      </c>
    </row>
    <row r="6" spans="1:4" ht="72.95" customHeight="1">
      <c r="A6" s="14" t="s">
        <v>170</v>
      </c>
      <c r="B6" s="18">
        <v>1509308348</v>
      </c>
      <c r="C6" s="18">
        <v>286768586</v>
      </c>
      <c r="D6" s="19">
        <f t="shared" si="0"/>
        <v>1796076934</v>
      </c>
    </row>
    <row r="7" spans="1:4" ht="69.95" customHeight="1" thickBot="1">
      <c r="A7" s="15" t="s">
        <v>171</v>
      </c>
      <c r="B7" s="26">
        <v>1165727886</v>
      </c>
      <c r="C7" s="26">
        <v>221488298</v>
      </c>
      <c r="D7" s="27">
        <f t="shared" si="0"/>
        <v>1387216184</v>
      </c>
    </row>
    <row r="8" spans="1:4" s="5" customFormat="1" ht="23.45" customHeight="1" thickBot="1">
      <c r="A8" s="25" t="s">
        <v>172</v>
      </c>
      <c r="B8" s="23">
        <f>SUM(B4:B7)</f>
        <v>4531352919</v>
      </c>
      <c r="C8" s="23">
        <f>SUM(C4:C7)</f>
        <v>860957054</v>
      </c>
      <c r="D8" s="24">
        <f>SUM(D4:D7)</f>
        <v>5392309973</v>
      </c>
    </row>
    <row r="10" spans="1:4" s="5" customFormat="1" ht="23.45" customHeight="1" thickBot="1">
      <c r="C10" s="28" t="s">
        <v>173</v>
      </c>
      <c r="D10" s="30">
        <v>5446777752</v>
      </c>
    </row>
    <row r="11" spans="1:4" s="5" customFormat="1" ht="22.5" customHeight="1" thickBot="1">
      <c r="C11" s="28" t="s">
        <v>174</v>
      </c>
      <c r="D11" s="29">
        <f>+D10-D8</f>
        <v>54467779</v>
      </c>
    </row>
  </sheetData>
  <mergeCells count="1">
    <mergeCell ref="A2:D2"/>
  </mergeCells>
  <pageMargins left="0.7" right="0.7" top="0.75" bottom="0.75" header="0.3" footer="0.3"/>
  <pageSetup orientation="portrait" r:id="rId1"/>
  <headerFooter>
    <oddFooter>&amp;C_x000D_&amp;1#&amp;"Calibri"&amp;10&amp;K000000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NESTOR GABRIEL CORONADO VASQUEZ</dc:creator>
  <cp:keywords/>
  <dc:description/>
  <cp:lastModifiedBy>MATILDE ARIAS GOMEZ</cp:lastModifiedBy>
  <cp:revision/>
  <dcterms:created xsi:type="dcterms:W3CDTF">2015-03-12T16:18:50Z</dcterms:created>
  <dcterms:modified xsi:type="dcterms:W3CDTF">2025-08-22T21:21:20Z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2025-08-21T14:13:42Z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e5c63cbb-cd5f-4df3-8a48-b3ed3de57aba</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