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previsora-my.sharepoint.com/personal/cristhian_mendez_previsora_gov_co/Documents/Automóviles/VEHÍCULO DE REEMPLAZO 2025 - 2027/"/>
    </mc:Choice>
  </mc:AlternateContent>
  <xr:revisionPtr revIDLastSave="0" documentId="8_{CA77CEB7-2272-4F6B-9C70-000FB1BA46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se" sheetId="1" r:id="rId1"/>
  </sheets>
  <definedNames>
    <definedName name="_xlnm._FilterDatabase" localSheetId="0" hidden="1">Base!#REF!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N14" i="1"/>
  <c r="N11" i="1"/>
  <c r="N8" i="1"/>
  <c r="N13" i="1"/>
  <c r="N16" i="1"/>
  <c r="N17" i="1"/>
  <c r="N9" i="1"/>
  <c r="N12" i="1"/>
  <c r="N10" i="1"/>
  <c r="N5" i="1"/>
  <c r="N4" i="1"/>
  <c r="N6" i="1" l="1"/>
  <c r="N18" i="1" l="1"/>
  <c r="N15" i="1"/>
  <c r="I23" i="1" l="1"/>
  <c r="H23" i="1"/>
  <c r="F23" i="1"/>
  <c r="E23" i="1"/>
  <c r="C23" i="1"/>
  <c r="J92" i="1" l="1"/>
  <c r="I92" i="1"/>
  <c r="J91" i="1" l="1"/>
  <c r="J90" i="1" l="1"/>
  <c r="J93" i="1" s="1"/>
  <c r="I91" i="1" l="1"/>
  <c r="I90" i="1"/>
  <c r="I93" i="1" l="1"/>
</calcChain>
</file>

<file path=xl/sharedStrings.xml><?xml version="1.0" encoding="utf-8"?>
<sst xmlns="http://schemas.openxmlformats.org/spreadsheetml/2006/main" count="54" uniqueCount="37">
  <si>
    <t>TOTAL</t>
  </si>
  <si>
    <t>Mes</t>
  </si>
  <si>
    <t>Mecánico</t>
  </si>
  <si>
    <t>Automático</t>
  </si>
  <si>
    <t>Localiza</t>
  </si>
  <si>
    <t>AOA</t>
  </si>
  <si>
    <t>Un año</t>
  </si>
  <si>
    <t>Dos años</t>
  </si>
  <si>
    <t>Tres años</t>
  </si>
  <si>
    <t>Promedio</t>
  </si>
  <si>
    <t>Tarifa / Mes</t>
  </si>
  <si>
    <t>Servicios por tipo de vehículo</t>
  </si>
  <si>
    <t>Historico de servicios</t>
  </si>
  <si>
    <t>Servicios por tipo de siniestro</t>
  </si>
  <si>
    <t>Pérdida Menor (9 días)</t>
  </si>
  <si>
    <t>Pérdidas Severa (12 días)</t>
  </si>
  <si>
    <t>Ciudad</t>
  </si>
  <si>
    <t>Total número de servicios</t>
  </si>
  <si>
    <t xml:space="preserve">Servicios por ciudad / año </t>
  </si>
  <si>
    <t>BARRANQUILLA</t>
  </si>
  <si>
    <t>CALI</t>
  </si>
  <si>
    <t>BOGOTÁ D.C</t>
  </si>
  <si>
    <t>CÚCUTA</t>
  </si>
  <si>
    <t>PEREIRA</t>
  </si>
  <si>
    <t>MONTERÍA</t>
  </si>
  <si>
    <t>VILLAVICENCIO</t>
  </si>
  <si>
    <t>BUCARAMANGA</t>
  </si>
  <si>
    <t>MANIZALES</t>
  </si>
  <si>
    <t>TUNJA</t>
  </si>
  <si>
    <t>ARMENIA</t>
  </si>
  <si>
    <t>VALLEDUPAR</t>
  </si>
  <si>
    <t>IBAGUÉ</t>
  </si>
  <si>
    <t>NEIVA</t>
  </si>
  <si>
    <t>SANTA MARTA</t>
  </si>
  <si>
    <t>POPAYÁN</t>
  </si>
  <si>
    <t>CARTAGENA DE INDIAS</t>
  </si>
  <si>
    <t>MEDELLÍN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</si>
</sst>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_);_(&quot;$&quot;\ * \(#,##0\);_(&quot;$&quot;\ * &quot;-&quot;??_);_(@_)"/>
    <numFmt numFmtId="165" formatCode="_(&quot;$&quot;\ * #,##0.00_);_(&quot;$&quot;\ * \(#,##0.00\);_(&quot;$&quot;\ 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384F3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2" fillId="3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1" fillId="0" borderId="4" xfId="0" applyFont="1" applyBorder="1" applyAlignment="1">
      <alignment horizontal="center"/>
    </xf>
    <xf numFmtId="164" fontId="1" fillId="0" borderId="5" xfId="0" applyNumberFormat="1" applyFont="1" applyBorder="1"/>
    <xf numFmtId="164" fontId="1" fillId="0" borderId="6" xfId="0" applyNumberFormat="1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2">
    <cellStyle name="Moneda 2" xfId="1" xr:uid="{E7B089BD-B227-4C7D-86B9-C801C9084F19}"/>
    <cellStyle name="Normal" xfId="0" builtinId="0"/>
  </cellStyles>
  <dxfs count="0"/>
  <tableStyles count="0" defaultTableStyle="TableStyleMedium2" defaultPivotStyle="PivotStyleLight16"/>
  <colors>
    <mruColors>
      <color rgb="FF384F3B"/>
      <color rgb="FF2539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93"/>
  <sheetViews>
    <sheetView showGridLines="0" tabSelected="1" zoomScale="80" zoomScaleNormal="80" workbookViewId="0"/>
  </sheetViews>
  <sheetFormatPr baseColWidth="10" defaultColWidth="11.44140625" defaultRowHeight="14.4" x14ac:dyDescent="0.3"/>
  <cols>
    <col min="1" max="1" width="4.77734375" style="1" customWidth="1"/>
    <col min="2" max="2" width="18.109375" style="1" customWidth="1"/>
    <col min="3" max="3" width="14.88671875" style="1" customWidth="1"/>
    <col min="4" max="4" width="3.33203125" style="1" customWidth="1"/>
    <col min="5" max="5" width="14.6640625" style="1" bestFit="1" customWidth="1"/>
    <col min="6" max="6" width="12.5546875" style="1" customWidth="1"/>
    <col min="7" max="7" width="3.77734375" customWidth="1"/>
    <col min="8" max="8" width="16.33203125" style="1" customWidth="1"/>
    <col min="9" max="9" width="16.77734375" style="1" customWidth="1"/>
    <col min="10" max="10" width="7.77734375" style="1" customWidth="1"/>
    <col min="11" max="11" width="24" bestFit="1" customWidth="1"/>
    <col min="12" max="12" width="13.44140625" customWidth="1"/>
    <col min="13" max="13" width="24" bestFit="1" customWidth="1"/>
    <col min="14" max="14" width="14.5546875" bestFit="1" customWidth="1"/>
    <col min="15" max="15" width="5.6640625" customWidth="1"/>
    <col min="16" max="16" width="14.5546875" customWidth="1"/>
    <col min="17" max="17" width="14.109375" customWidth="1"/>
    <col min="18" max="16384" width="11.44140625" style="1"/>
  </cols>
  <sheetData>
    <row r="1" spans="2:14" ht="15" customHeight="1" x14ac:dyDescent="0.3"/>
    <row r="2" spans="2:14" ht="30" customHeight="1" x14ac:dyDescent="0.3">
      <c r="B2" s="21" t="s">
        <v>12</v>
      </c>
      <c r="C2" s="21"/>
      <c r="D2" s="16"/>
      <c r="E2" s="21" t="s">
        <v>11</v>
      </c>
      <c r="F2" s="21"/>
      <c r="H2" s="21" t="s">
        <v>13</v>
      </c>
      <c r="I2" s="21"/>
      <c r="K2" s="21" t="s">
        <v>18</v>
      </c>
      <c r="L2" s="21"/>
      <c r="M2" s="21"/>
      <c r="N2" s="21"/>
    </row>
    <row r="3" spans="2:14" ht="27.6" x14ac:dyDescent="0.3">
      <c r="B3" s="2" t="s">
        <v>1</v>
      </c>
      <c r="C3" s="3" t="s">
        <v>17</v>
      </c>
      <c r="D3"/>
      <c r="E3" s="3" t="s">
        <v>2</v>
      </c>
      <c r="F3" s="3" t="s">
        <v>3</v>
      </c>
      <c r="H3" s="3" t="s">
        <v>14</v>
      </c>
      <c r="I3" s="3" t="s">
        <v>15</v>
      </c>
      <c r="K3" s="19" t="s">
        <v>16</v>
      </c>
      <c r="L3" s="19">
        <v>2024</v>
      </c>
      <c r="M3" s="19" t="s">
        <v>16</v>
      </c>
      <c r="N3" s="19">
        <v>2025</v>
      </c>
    </row>
    <row r="4" spans="2:14" x14ac:dyDescent="0.3">
      <c r="B4" s="4">
        <v>45292</v>
      </c>
      <c r="C4" s="5">
        <v>58</v>
      </c>
      <c r="D4" s="17"/>
      <c r="E4" s="5">
        <v>18</v>
      </c>
      <c r="F4" s="5">
        <v>40</v>
      </c>
      <c r="H4" s="5">
        <v>50</v>
      </c>
      <c r="I4" s="5">
        <v>8</v>
      </c>
      <c r="K4" s="6" t="s">
        <v>36</v>
      </c>
      <c r="L4" s="6">
        <v>190</v>
      </c>
      <c r="M4" s="6" t="s">
        <v>36</v>
      </c>
      <c r="N4" s="6">
        <f>41+20+12+11</f>
        <v>84</v>
      </c>
    </row>
    <row r="5" spans="2:14" x14ac:dyDescent="0.3">
      <c r="B5" s="4">
        <v>45323</v>
      </c>
      <c r="C5" s="5">
        <v>81</v>
      </c>
      <c r="D5" s="17"/>
      <c r="E5" s="5">
        <v>30</v>
      </c>
      <c r="F5" s="5">
        <v>51</v>
      </c>
      <c r="H5" s="5">
        <v>76</v>
      </c>
      <c r="I5" s="5">
        <v>5</v>
      </c>
      <c r="K5" s="6" t="s">
        <v>20</v>
      </c>
      <c r="L5" s="6">
        <v>137</v>
      </c>
      <c r="M5" s="6" t="s">
        <v>20</v>
      </c>
      <c r="N5" s="6">
        <f>46+12+11+6</f>
        <v>75</v>
      </c>
    </row>
    <row r="6" spans="2:14" x14ac:dyDescent="0.3">
      <c r="B6" s="4">
        <v>45352</v>
      </c>
      <c r="C6" s="5">
        <v>61</v>
      </c>
      <c r="D6" s="17"/>
      <c r="E6" s="5">
        <v>15</v>
      </c>
      <c r="F6" s="5">
        <v>46</v>
      </c>
      <c r="H6" s="5">
        <v>60</v>
      </c>
      <c r="I6" s="5">
        <v>1</v>
      </c>
      <c r="K6" s="6" t="s">
        <v>19</v>
      </c>
      <c r="L6" s="6">
        <v>88</v>
      </c>
      <c r="M6" s="6" t="s">
        <v>19</v>
      </c>
      <c r="N6" s="6">
        <f>29+7+5</f>
        <v>41</v>
      </c>
    </row>
    <row r="7" spans="2:14" x14ac:dyDescent="0.3">
      <c r="B7" s="4">
        <v>45383</v>
      </c>
      <c r="C7" s="5">
        <v>53</v>
      </c>
      <c r="D7" s="17"/>
      <c r="E7" s="5">
        <v>19</v>
      </c>
      <c r="F7" s="5">
        <v>34</v>
      </c>
      <c r="H7" s="5">
        <v>51</v>
      </c>
      <c r="I7" s="5">
        <v>2</v>
      </c>
      <c r="K7" s="6" t="s">
        <v>23</v>
      </c>
      <c r="L7" s="6">
        <v>60</v>
      </c>
      <c r="M7" s="6" t="s">
        <v>21</v>
      </c>
      <c r="N7" s="6">
        <f>12+4+3+2</f>
        <v>21</v>
      </c>
    </row>
    <row r="8" spans="2:14" x14ac:dyDescent="0.3">
      <c r="B8" s="4">
        <v>45413</v>
      </c>
      <c r="C8" s="5">
        <v>66</v>
      </c>
      <c r="D8" s="17"/>
      <c r="E8" s="5">
        <v>25</v>
      </c>
      <c r="F8" s="5">
        <v>41</v>
      </c>
      <c r="H8" s="5">
        <v>64</v>
      </c>
      <c r="I8" s="5">
        <v>2</v>
      </c>
      <c r="K8" s="6" t="s">
        <v>21</v>
      </c>
      <c r="L8" s="6">
        <v>42</v>
      </c>
      <c r="M8" s="6" t="s">
        <v>23</v>
      </c>
      <c r="N8" s="6">
        <f>12+2+1+1</f>
        <v>16</v>
      </c>
    </row>
    <row r="9" spans="2:14" x14ac:dyDescent="0.3">
      <c r="B9" s="4">
        <v>45444</v>
      </c>
      <c r="C9" s="5">
        <v>46</v>
      </c>
      <c r="D9" s="17"/>
      <c r="E9" s="5">
        <v>13</v>
      </c>
      <c r="F9" s="5">
        <v>33</v>
      </c>
      <c r="H9" s="5">
        <v>40</v>
      </c>
      <c r="I9" s="5">
        <v>6</v>
      </c>
      <c r="K9" s="6" t="s">
        <v>24</v>
      </c>
      <c r="L9" s="6">
        <v>34</v>
      </c>
      <c r="M9" s="6" t="s">
        <v>24</v>
      </c>
      <c r="N9" s="6">
        <f>8+1+3+2</f>
        <v>14</v>
      </c>
    </row>
    <row r="10" spans="2:14" x14ac:dyDescent="0.3">
      <c r="B10" s="4">
        <v>45474</v>
      </c>
      <c r="C10" s="5">
        <v>56</v>
      </c>
      <c r="D10" s="17"/>
      <c r="E10" s="5">
        <v>15</v>
      </c>
      <c r="F10" s="5">
        <v>41</v>
      </c>
      <c r="H10" s="5">
        <v>52</v>
      </c>
      <c r="I10" s="5">
        <v>4</v>
      </c>
      <c r="K10" s="6" t="s">
        <v>35</v>
      </c>
      <c r="L10" s="6">
        <v>25</v>
      </c>
      <c r="M10" s="6" t="s">
        <v>33</v>
      </c>
      <c r="N10" s="6">
        <f>5+2+3</f>
        <v>10</v>
      </c>
    </row>
    <row r="11" spans="2:14" x14ac:dyDescent="0.3">
      <c r="B11" s="4">
        <v>45505</v>
      </c>
      <c r="C11" s="5">
        <v>61</v>
      </c>
      <c r="D11" s="17"/>
      <c r="E11" s="5">
        <v>21</v>
      </c>
      <c r="F11" s="5">
        <v>40</v>
      </c>
      <c r="H11" s="5">
        <v>56</v>
      </c>
      <c r="I11" s="5">
        <v>5</v>
      </c>
      <c r="K11" s="6" t="s">
        <v>29</v>
      </c>
      <c r="L11" s="6">
        <v>21</v>
      </c>
      <c r="M11" s="6" t="s">
        <v>22</v>
      </c>
      <c r="N11" s="6">
        <f>4+2+1+1</f>
        <v>8</v>
      </c>
    </row>
    <row r="12" spans="2:14" x14ac:dyDescent="0.3">
      <c r="B12" s="4">
        <v>45536</v>
      </c>
      <c r="C12" s="5">
        <v>52</v>
      </c>
      <c r="D12" s="17"/>
      <c r="E12" s="5">
        <v>15</v>
      </c>
      <c r="F12" s="5">
        <v>37</v>
      </c>
      <c r="H12" s="5">
        <v>50</v>
      </c>
      <c r="I12" s="5">
        <v>2</v>
      </c>
      <c r="K12" s="6" t="s">
        <v>33</v>
      </c>
      <c r="L12" s="6">
        <v>16</v>
      </c>
      <c r="M12" s="6" t="s">
        <v>35</v>
      </c>
      <c r="N12" s="6">
        <f>5+1+2</f>
        <v>8</v>
      </c>
    </row>
    <row r="13" spans="2:14" x14ac:dyDescent="0.3">
      <c r="B13" s="4">
        <v>45566</v>
      </c>
      <c r="C13" s="5">
        <v>57</v>
      </c>
      <c r="D13" s="17"/>
      <c r="E13" s="5">
        <v>23</v>
      </c>
      <c r="F13" s="5">
        <v>34</v>
      </c>
      <c r="H13" s="5">
        <v>53</v>
      </c>
      <c r="I13" s="5">
        <v>4</v>
      </c>
      <c r="K13" s="6" t="s">
        <v>27</v>
      </c>
      <c r="L13" s="6">
        <v>15</v>
      </c>
      <c r="M13" s="6" t="s">
        <v>29</v>
      </c>
      <c r="N13" s="6">
        <f>5+1+1</f>
        <v>7</v>
      </c>
    </row>
    <row r="14" spans="2:14" x14ac:dyDescent="0.3">
      <c r="B14" s="4">
        <v>45597</v>
      </c>
      <c r="C14" s="5">
        <v>50</v>
      </c>
      <c r="D14" s="17"/>
      <c r="E14" s="5">
        <v>19</v>
      </c>
      <c r="F14" s="5">
        <v>31</v>
      </c>
      <c r="H14" s="5">
        <v>46</v>
      </c>
      <c r="I14" s="5">
        <v>4</v>
      </c>
      <c r="K14" s="6" t="s">
        <v>26</v>
      </c>
      <c r="L14" s="6">
        <v>13</v>
      </c>
      <c r="M14" s="6" t="s">
        <v>27</v>
      </c>
      <c r="N14" s="6">
        <f>5+1</f>
        <v>6</v>
      </c>
    </row>
    <row r="15" spans="2:14" x14ac:dyDescent="0.3">
      <c r="B15" s="4">
        <v>45627</v>
      </c>
      <c r="C15" s="5">
        <v>52</v>
      </c>
      <c r="D15" s="17"/>
      <c r="E15" s="5">
        <v>18</v>
      </c>
      <c r="F15" s="5">
        <v>34</v>
      </c>
      <c r="H15" s="5">
        <v>51</v>
      </c>
      <c r="I15" s="5">
        <v>1</v>
      </c>
      <c r="K15" s="6" t="s">
        <v>32</v>
      </c>
      <c r="L15" s="6">
        <v>12</v>
      </c>
      <c r="M15" s="6" t="s">
        <v>25</v>
      </c>
      <c r="N15" s="6">
        <f>4+2</f>
        <v>6</v>
      </c>
    </row>
    <row r="16" spans="2:14" x14ac:dyDescent="0.3">
      <c r="B16" s="4">
        <v>45658</v>
      </c>
      <c r="C16" s="5">
        <v>49</v>
      </c>
      <c r="D16" s="17"/>
      <c r="E16" s="5">
        <v>12</v>
      </c>
      <c r="F16" s="5">
        <v>37</v>
      </c>
      <c r="H16" s="5">
        <v>46</v>
      </c>
      <c r="I16" s="5">
        <v>3</v>
      </c>
      <c r="K16" s="6" t="s">
        <v>25</v>
      </c>
      <c r="L16" s="6">
        <v>12</v>
      </c>
      <c r="M16" s="6" t="s">
        <v>26</v>
      </c>
      <c r="N16" s="6">
        <f>3+1+1</f>
        <v>5</v>
      </c>
    </row>
    <row r="17" spans="2:14" x14ac:dyDescent="0.3">
      <c r="B17" s="4">
        <v>45689</v>
      </c>
      <c r="C17" s="5">
        <v>35</v>
      </c>
      <c r="D17" s="17"/>
      <c r="E17" s="5">
        <v>16</v>
      </c>
      <c r="F17" s="5">
        <v>19</v>
      </c>
      <c r="H17" s="5">
        <v>32</v>
      </c>
      <c r="I17" s="5">
        <v>3</v>
      </c>
      <c r="K17" s="6" t="s">
        <v>22</v>
      </c>
      <c r="L17" s="6">
        <v>11</v>
      </c>
      <c r="M17" s="6" t="s">
        <v>32</v>
      </c>
      <c r="N17" s="6">
        <f>1+2+1</f>
        <v>4</v>
      </c>
    </row>
    <row r="18" spans="2:14" x14ac:dyDescent="0.3">
      <c r="B18" s="4">
        <v>45717</v>
      </c>
      <c r="C18" s="5">
        <v>70</v>
      </c>
      <c r="D18" s="17"/>
      <c r="E18" s="5">
        <v>28</v>
      </c>
      <c r="F18" s="5">
        <v>42</v>
      </c>
      <c r="H18" s="5">
        <v>67</v>
      </c>
      <c r="I18" s="5">
        <v>3</v>
      </c>
      <c r="K18" s="6" t="s">
        <v>31</v>
      </c>
      <c r="L18" s="6">
        <v>8</v>
      </c>
      <c r="M18" s="6" t="s">
        <v>31</v>
      </c>
      <c r="N18" s="6">
        <f>1+1</f>
        <v>2</v>
      </c>
    </row>
    <row r="19" spans="2:14" x14ac:dyDescent="0.3">
      <c r="B19" s="4">
        <v>45748</v>
      </c>
      <c r="C19" s="5">
        <v>28</v>
      </c>
      <c r="D19" s="17"/>
      <c r="E19" s="5">
        <v>6</v>
      </c>
      <c r="F19" s="5">
        <v>22</v>
      </c>
      <c r="H19" s="5">
        <v>27</v>
      </c>
      <c r="I19" s="5">
        <v>1</v>
      </c>
      <c r="K19" s="6" t="s">
        <v>30</v>
      </c>
      <c r="L19" s="6">
        <v>7</v>
      </c>
      <c r="M19" s="6" t="s">
        <v>30</v>
      </c>
      <c r="N19" s="6">
        <v>1</v>
      </c>
    </row>
    <row r="20" spans="2:14" x14ac:dyDescent="0.3">
      <c r="B20" s="4">
        <v>45778</v>
      </c>
      <c r="C20" s="5">
        <v>54</v>
      </c>
      <c r="D20" s="17"/>
      <c r="E20" s="5">
        <v>13</v>
      </c>
      <c r="F20" s="5">
        <v>41</v>
      </c>
      <c r="H20" s="5">
        <v>53</v>
      </c>
      <c r="I20" s="5">
        <v>1</v>
      </c>
      <c r="K20" s="6" t="s">
        <v>34</v>
      </c>
      <c r="L20" s="6">
        <v>1</v>
      </c>
    </row>
    <row r="21" spans="2:14" x14ac:dyDescent="0.3">
      <c r="B21" s="4">
        <v>45809</v>
      </c>
      <c r="C21" s="5">
        <v>39</v>
      </c>
      <c r="D21" s="17"/>
      <c r="E21" s="5">
        <v>10</v>
      </c>
      <c r="F21" s="5">
        <v>29</v>
      </c>
      <c r="H21" s="5">
        <v>35</v>
      </c>
      <c r="I21" s="5">
        <v>4</v>
      </c>
      <c r="K21" s="6" t="s">
        <v>28</v>
      </c>
      <c r="L21" s="6">
        <v>1</v>
      </c>
      <c r="M21" s="1"/>
      <c r="N21" s="1"/>
    </row>
    <row r="22" spans="2:14" x14ac:dyDescent="0.3">
      <c r="B22" s="4">
        <v>45839</v>
      </c>
      <c r="C22" s="5">
        <v>33</v>
      </c>
      <c r="D22" s="17"/>
      <c r="E22" s="5">
        <v>14</v>
      </c>
      <c r="F22" s="5">
        <v>19</v>
      </c>
      <c r="H22" s="5">
        <v>32</v>
      </c>
      <c r="I22" s="5">
        <v>1</v>
      </c>
      <c r="K22" s="22"/>
      <c r="L22" s="22"/>
    </row>
    <row r="23" spans="2:14" customFormat="1" x14ac:dyDescent="0.3">
      <c r="B23" s="8" t="s">
        <v>0</v>
      </c>
      <c r="C23" s="20">
        <f>SUM(C4:C22)</f>
        <v>1001</v>
      </c>
      <c r="D23" s="18"/>
      <c r="E23" s="20">
        <f t="shared" ref="E23:F23" si="0">SUM(E4:E22)</f>
        <v>330</v>
      </c>
      <c r="F23" s="20">
        <f t="shared" si="0"/>
        <v>671</v>
      </c>
      <c r="H23" s="20">
        <f t="shared" ref="H23" si="1">SUM(H4:H22)</f>
        <v>941</v>
      </c>
      <c r="I23" s="20">
        <f t="shared" ref="I23" si="2">SUM(I4:I22)</f>
        <v>60</v>
      </c>
    </row>
    <row r="24" spans="2:14" customFormat="1" x14ac:dyDescent="0.3"/>
    <row r="25" spans="2:14" customFormat="1" x14ac:dyDescent="0.3"/>
    <row r="26" spans="2:14" customFormat="1" x14ac:dyDescent="0.3"/>
    <row r="27" spans="2:14" customFormat="1" x14ac:dyDescent="0.3"/>
    <row r="28" spans="2:14" customFormat="1" x14ac:dyDescent="0.3"/>
    <row r="29" spans="2:14" customFormat="1" x14ac:dyDescent="0.3"/>
    <row r="30" spans="2:14" customFormat="1" x14ac:dyDescent="0.3"/>
    <row r="31" spans="2:14" customFormat="1" x14ac:dyDescent="0.3"/>
    <row r="32" spans="2:14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spans="8:10" customFormat="1" x14ac:dyDescent="0.3"/>
    <row r="82" spans="8:10" customFormat="1" x14ac:dyDescent="0.3"/>
    <row r="83" spans="8:10" customFormat="1" x14ac:dyDescent="0.3"/>
    <row r="84" spans="8:10" customFormat="1" x14ac:dyDescent="0.3"/>
    <row r="85" spans="8:10" customFormat="1" x14ac:dyDescent="0.3"/>
    <row r="89" spans="8:10" x14ac:dyDescent="0.3">
      <c r="H89" s="10" t="s">
        <v>10</v>
      </c>
      <c r="I89" s="10" t="s">
        <v>4</v>
      </c>
      <c r="J89" s="10" t="s">
        <v>5</v>
      </c>
    </row>
    <row r="90" spans="8:10" x14ac:dyDescent="0.3">
      <c r="H90" s="7" t="s">
        <v>6</v>
      </c>
      <c r="I90" s="9">
        <f>+J66/12</f>
        <v>0</v>
      </c>
      <c r="J90" s="9">
        <f>+L66/12</f>
        <v>0</v>
      </c>
    </row>
    <row r="91" spans="8:10" x14ac:dyDescent="0.3">
      <c r="H91" s="7" t="s">
        <v>7</v>
      </c>
      <c r="I91" s="9">
        <f>+J67/12</f>
        <v>0</v>
      </c>
      <c r="J91" s="9">
        <f>+L67/12</f>
        <v>0</v>
      </c>
    </row>
    <row r="92" spans="8:10" ht="15" thickBot="1" x14ac:dyDescent="0.35">
      <c r="H92" s="11" t="s">
        <v>8</v>
      </c>
      <c r="I92" s="12">
        <f>+J68/12</f>
        <v>0</v>
      </c>
      <c r="J92" s="12">
        <f>+L68/12</f>
        <v>0</v>
      </c>
    </row>
    <row r="93" spans="8:10" ht="15" thickBot="1" x14ac:dyDescent="0.35">
      <c r="H93" s="13" t="s">
        <v>9</v>
      </c>
      <c r="I93" s="14">
        <f>AVERAGE(I90:I92)</f>
        <v>0</v>
      </c>
      <c r="J93" s="15">
        <f>AVERAGE(J90:J92)</f>
        <v>0</v>
      </c>
    </row>
  </sheetData>
  <sortState xmlns:xlrd2="http://schemas.microsoft.com/office/spreadsheetml/2017/richdata2" ref="P3:Q19">
    <sortCondition descending="1" ref="Q4:Q19"/>
  </sortState>
  <mergeCells count="4">
    <mergeCell ref="B2:C2"/>
    <mergeCell ref="H2:I2"/>
    <mergeCell ref="E2:F2"/>
    <mergeCell ref="K2:N2"/>
  </mergeCells>
  <pageMargins left="0.7" right="0.7" top="0.75" bottom="0.75" header="0.3" footer="0.3"/>
  <pageSetup orientation="portrait" r:id="rId1"/>
  <headerFooter>
    <oddFooter>&amp;C_x000D_&amp;1#&amp;"Calibri"&amp;10&amp;K008000 DOCUMENTO PÚBLICO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CRISTHIAN JULIAN MENDEZ MACETO</dc:creator>
  <cp:lastModifiedBy>CRISTHIAN JULIAN MENDEZ MACETO</cp:lastModifiedBy>
  <dcterms:created xsi:type="dcterms:W3CDTF">2019-06-07T14:27:36Z</dcterms:created>
  <dcterms:modified xsi:type="dcterms:W3CDTF">2025-09-04T16:56:08Z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7dcfcf-2f13-416d-bd85-85e5cda1e908_Enabled">
    <vt:lpwstr>true</vt:lpwstr>
  </property>
  <property fmtid="{D5CDD505-2E9C-101B-9397-08002B2CF9AE}" pid="3" name="MSIP_Label_4d7dcfcf-2f13-416d-bd85-85e5cda1e908_SetDate">
    <vt:lpwstr>2023-06-02T16:36:17Z</vt:lpwstr>
  </property>
  <property fmtid="{D5CDD505-2E9C-101B-9397-08002B2CF9AE}" pid="4" name="MSIP_Label_4d7dcfcf-2f13-416d-bd85-85e5cda1e908_Method">
    <vt:lpwstr>Privileged</vt:lpwstr>
  </property>
  <property fmtid="{D5CDD505-2E9C-101B-9397-08002B2CF9AE}" pid="5" name="MSIP_Label_4d7dcfcf-2f13-416d-bd85-85e5cda1e908_Name">
    <vt:lpwstr>Pública</vt:lpwstr>
  </property>
  <property fmtid="{D5CDD505-2E9C-101B-9397-08002B2CF9AE}" pid="6" name="MSIP_Label_4d7dcfcf-2f13-416d-bd85-85e5cda1e908_SiteId">
    <vt:lpwstr>73e84937-70de-4ceb-8f14-b8f9ab356f6e</vt:lpwstr>
  </property>
  <property fmtid="{D5CDD505-2E9C-101B-9397-08002B2CF9AE}" pid="7" name="MSIP_Label_4d7dcfcf-2f13-416d-bd85-85e5cda1e908_ActionId">
    <vt:lpwstr>3b91e5e7-3bed-4764-b738-02c6054e2c42</vt:lpwstr>
  </property>
  <property fmtid="{D5CDD505-2E9C-101B-9397-08002B2CF9AE}" pid="8" name="MSIP_Label_4d7dcfcf-2f13-416d-bd85-85e5cda1e908_ContentBits">
    <vt:lpwstr>2</vt:lpwstr>
  </property>
</Properties>
</file>